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yanagisawa\Desktop\"/>
    </mc:Choice>
  </mc:AlternateContent>
  <xr:revisionPtr revIDLastSave="0" documentId="13_ncr:1_{97B9EB94-836C-4D1C-B80A-34521DD024BC}" xr6:coauthVersionLast="36" xr6:coauthVersionMax="36" xr10:uidLastSave="{00000000-0000-0000-0000-000000000000}"/>
  <workbookProtection workbookAlgorithmName="SHA-512" workbookHashValue="57ChV/Aim6Mgwc702B4VgCXx5R94G5HeXvHBBK0OvOpkg6bbREsmcyZzVASpwxJ6Zqv/KZ4sBnueLT/RLmlcmw==" workbookSaltValue="N7RYOt1BUTpYJrElMxSfM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H86" i="4"/>
  <c r="E86" i="4"/>
  <c r="AL10" i="4"/>
  <c r="P10" i="4"/>
  <c r="I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<sst xmlns="http://schemas.openxmlformats.org/spreadsheetml/2006/main" count="236" uniqueCount="120">
  <si>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</si>
  <si>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</si>
  <si>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</si>
  <si>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</si>
  <si>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</si>
  <si>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</si>
  <si>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</si>
  <si>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</si>
  <si>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</si>
  <si>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</si>
  <si>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</si>
  <si>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</si>
  <si>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</si>
  <si>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</si>
  <si>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</si>
  <si>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</si>
  <si>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</si>
  <si>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</si>
  <si>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</si>
  <si>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</si>
  <si>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</si>
  <si>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</si>
  <si>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</si>
  <si>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</si>
  <si>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</si>
  <si>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</si>
  <si>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</si>
  <si>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</si>
  <si>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</si>
  <si>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</si>
  <si>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</si>
  <si>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</si>
  <si>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</si>
  <si>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</si>
  <si>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</si>
  <si>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</si>
  <si>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</si>
  <si>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</si>
  <si>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</si>
  <si>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</si>
  <si>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</si>
  <si>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</si>
  <si>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</si>
  <si>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</si>
  <si>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</si>
  <si>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</si>
  <si>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</si>
  <si>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</si>
  <si>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</si>
  <si>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</si>
  <si>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</si>
  <si>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</si>
  <si>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</si>
  <si>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</si>
  <si>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</si>
  <si>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</si>
  <si>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</si>
  <si>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</si>
  <si>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</si>
  <si>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</si>
  <si>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</si>
  <si>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</si>
  <si>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</si>
  <si>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</si>
  <si>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</si>
  <si>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</si>
  <si>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</si>
  <si>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</si>
  <si>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</si>
  <si>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</si>
  <si>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</si>
  <si>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</si>
  <si>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</si>
  <si>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</si>
  <si>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</si>
  <si>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</si>
  <si>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</si>
  <si>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</si>
  <si>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</si>
  <si>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</si>
  <si>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</si>
  <si>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</si>
  <si>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</si>
  <si>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</si>
  <si>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</si>
  <si>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</si>
  <si>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</si>
  <si>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</si>
  <si>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</si>
  <si>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</si>
  <si>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</si>
  <si>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</si>
  <si>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</si>
  <si>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</si>
  <si>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</si>
  <si>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</si>
  <si>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</si>
  <si>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</si>
  <si>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沼田市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</si>
  <si>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</si>
  <si>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</si>
  <si>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</si>
  <si>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</si>
  <si>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</si>
  <si>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</si>
  <si>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</si>
  <si>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</si>
  <si>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</si>
  <si>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</si>
  <si>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</si>
  <si>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</si>
  <si>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</si>
  <si>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</si>
  <si>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</si>
  <si>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</si>
  <si>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</si>
  <si>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</si>
  <si>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すでに施設及び管渠の整備が完了し、事業開始から20年以上経過している施設等もあることから、今後維持管理及び更新投資などの老朽化対策に要する費用の増加が見込まれる。
　公共下水道事業、特環公共下水道と同様に地方公営企業法の適用による決算財務諸表の分析を早急に行い経営改善に向けた検討が必要である。</t>
    <rPh sb="93" eb="94">
      <t>トク</t>
    </rPh>
    <rPh sb="132" eb="134">
      <t>ケイエイ</t>
    </rPh>
    <rPh sb="134" eb="136">
      <t>カイゼン</t>
    </rPh>
    <rPh sb="137" eb="138">
      <t>ム</t>
    </rPh>
    <phoneticPr fontId="4"/>
  </si>
  <si>
    <t>　事業開始から20年以上経過した施設や管渠が見られることから、近年は経年劣化による施設の修繕が増加しており、計画的に老朽化対策を講じていく必要がある。</t>
    <rPh sb="1" eb="3">
      <t>ジギョウ</t>
    </rPh>
    <rPh sb="2" eb="3">
      <t>コウジ</t>
    </rPh>
    <rPh sb="31" eb="33">
      <t>キンネン</t>
    </rPh>
    <rPh sb="34" eb="36">
      <t>ケイネン</t>
    </rPh>
    <rPh sb="36" eb="38">
      <t>レッカ</t>
    </rPh>
    <rPh sb="41" eb="43">
      <t>シセツ</t>
    </rPh>
    <rPh sb="44" eb="46">
      <t>シュウゼン</t>
    </rPh>
    <rPh sb="47" eb="49">
      <t>ゾウカ</t>
    </rPh>
    <phoneticPr fontId="4"/>
  </si>
  <si>
    <t xml:space="preserve">【①収益的収支比率】
　例年と比較すると数値が大幅に改善されたが、これは企業債借入により総収益が増加したことによる一時的なものである。
【④企業債残高対事業規模比率】
　約10年ぶりに企業債の借入を行ったことにより企業債残高が増加した。
【⑤経費回収率】
　類似団体より高いが、汚水処理に係る費用の多くが使用料以外の収入で賄われている状況である。
【⑥汚水処理原価】
　類似団体より低いが、長期的な維持管理費の平準化が図れるような対策を講じる必要がある。
【⑦施設利用率】
　処理水量が計画よりも少なく、年間総処理水量も前年度より減少していることから、結果的に施設の処理能力に余剰が生じており、類似団体の平均を下回っている。
【➇水洗化率】
　施設及び管渠の整備が完了しているため、水洗化率は90％を超えており、類似団体や全国平均と比較すると高くなっている。
</t>
    <rPh sb="12" eb="14">
      <t>レイネン</t>
    </rPh>
    <rPh sb="15" eb="17">
      <t>ヒカク</t>
    </rPh>
    <rPh sb="20" eb="22">
      <t>スウチ</t>
    </rPh>
    <rPh sb="23" eb="25">
      <t>オオハバ</t>
    </rPh>
    <rPh sb="26" eb="28">
      <t>カイゼン</t>
    </rPh>
    <rPh sb="36" eb="39">
      <t>キギョウサイ</t>
    </rPh>
    <rPh sb="39" eb="41">
      <t>カリイレ</t>
    </rPh>
    <rPh sb="44" eb="45">
      <t>ソウ</t>
    </rPh>
    <rPh sb="48" eb="50">
      <t>ゾウカ</t>
    </rPh>
    <rPh sb="57" eb="60">
      <t>イチジテキ</t>
    </rPh>
    <rPh sb="85" eb="86">
      <t>ヤク</t>
    </rPh>
    <rPh sb="88" eb="89">
      <t>ネン</t>
    </rPh>
    <rPh sb="92" eb="95">
      <t>キギョウサイ</t>
    </rPh>
    <rPh sb="96" eb="98">
      <t>カリイレ</t>
    </rPh>
    <rPh sb="99" eb="100">
      <t>オコナ</t>
    </rPh>
    <rPh sb="107" eb="110">
      <t>キギョウサイ</t>
    </rPh>
    <rPh sb="110" eb="112">
      <t>ザンダカ</t>
    </rPh>
    <rPh sb="113" eb="115">
      <t>ゾウカ</t>
    </rPh>
    <rPh sb="260" eb="263">
      <t>ゼンネンド</t>
    </rPh>
    <rPh sb="265" eb="267">
      <t>ゲンショウ</t>
    </rPh>
    <rPh sb="305" eb="307">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</si>
</sst>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quot;-&quot;">
                  <c:v>0.61</c:v>
                </c:pt>
              </c:numCache>
            </c:numRef>
          </c:val>
          <c:extLst>
            <c:ext xmlns:c16="http://schemas.microsoft.com/office/drawing/2014/chart" uri="{C3380CC4-5D6E-409C-BE32-E72D297353CC}">
              <c16:uniqueId val="{00000000-66B0-48AD-AE9A-9CEBF878F20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66B0-48AD-AE9A-9CEBF878F20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55.76</c:v>
                </c:pt>
                <c:pt idx="1">
                  <c:v>52.95</c:v>
                </c:pt>
                <c:pt idx="2">
                  <c:v>51.79</c:v>
                </c:pt>
                <c:pt idx="3">
                  <c:v>51.27</c:v>
                </c:pt>
                <c:pt idx="4">
                  <c:v>39.24</c:v>
                </c:pt>
              </c:numCache>
            </c:numRef>
          </c:val>
          <c:extLst>
            <c:ext xmlns:c16="http://schemas.microsoft.com/office/drawing/2014/chart" uri="{C3380CC4-5D6E-409C-BE32-E72D297353CC}">
              <c16:uniqueId val="{00000000-437C-4970-9D83-20F42F8F578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437C-4970-9D83-20F42F8F578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93.1</c:v>
                </c:pt>
                <c:pt idx="1">
                  <c:v>93.95</c:v>
                </c:pt>
                <c:pt idx="2">
                  <c:v>92.53</c:v>
                </c:pt>
                <c:pt idx="3">
                  <c:v>93.32</c:v>
                </c:pt>
                <c:pt idx="4">
                  <c:v>93.64</c:v>
                </c:pt>
              </c:numCache>
            </c:numRef>
          </c:val>
          <c:extLst>
            <c:ext xmlns:c16="http://schemas.microsoft.com/office/drawing/2014/chart" uri="{C3380CC4-5D6E-409C-BE32-E72D297353CC}">
              <c16:uniqueId val="{00000000-AB47-4A9A-A119-A5409A74C61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AB47-4A9A-A119-A5409A74C61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91.33</c:v>
                </c:pt>
                <c:pt idx="1">
                  <c:v>91.54</c:v>
                </c:pt>
                <c:pt idx="2">
                  <c:v>90.79</c:v>
                </c:pt>
                <c:pt idx="3">
                  <c:v>90.72</c:v>
                </c:pt>
                <c:pt idx="4">
                  <c:v>95.99</c:v>
                </c:pt>
              </c:numCache>
            </c:numRef>
          </c:val>
          <c:extLst>
            <c:ext xmlns:c16="http://schemas.microsoft.com/office/drawing/2014/chart" uri="{C3380CC4-5D6E-409C-BE32-E72D297353CC}">
              <c16:uniqueId val="{00000000-7E76-4E84-83D2-F5B62D12157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76-4E84-83D2-F5B62D12157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69-47BA-BE50-FC7EB0EACBE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69-47BA-BE50-FC7EB0EACBE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3F-4017-B637-1E2F0D720F9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3F-4017-B637-1E2F0D720F9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82-4CCE-B62B-109E07D664A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82-4CCE-B62B-109E07D664A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3D-460B-AF30-302211DF221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3D-460B-AF30-302211DF221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AA-4A47-8DA4-C4768AE4A05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03AA-4A47-8DA4-C4768AE4A05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86.7</c:v>
                </c:pt>
                <c:pt idx="1">
                  <c:v>67.150000000000006</c:v>
                </c:pt>
                <c:pt idx="2">
                  <c:v>78.62</c:v>
                </c:pt>
                <c:pt idx="3">
                  <c:v>83.59</c:v>
                </c:pt>
                <c:pt idx="4">
                  <c:v>83.87</c:v>
                </c:pt>
              </c:numCache>
            </c:numRef>
          </c:val>
          <c:extLst>
            <c:ext xmlns:c16="http://schemas.microsoft.com/office/drawing/2014/chart" uri="{C3380CC4-5D6E-409C-BE32-E72D297353CC}">
              <c16:uniqueId val="{00000000-F0E2-428F-A0AF-E42A5E8299F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F0E2-428F-A0AF-E42A5E8299F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163.59</c:v>
                </c:pt>
                <c:pt idx="1">
                  <c:v>222.66</c:v>
                </c:pt>
                <c:pt idx="2">
                  <c:v>189.63</c:v>
                </c:pt>
                <c:pt idx="3">
                  <c:v>179.67</c:v>
                </c:pt>
                <c:pt idx="4">
                  <c:v>150</c:v>
                </c:pt>
              </c:numCache>
            </c:numRef>
          </c:val>
          <c:extLst>
            <c:ext xmlns:c16="http://schemas.microsoft.com/office/drawing/2014/chart" uri="{C3380CC4-5D6E-409C-BE32-E72D297353CC}">
              <c16:uniqueId val="{00000000-5375-466A-9003-B86A352D42A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5375-466A-9003-B86A352D42A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S13" zoomScaleNormal="100" workbookViewId="0">
      <selection activeCell="CB22" sqref="CB2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群馬県　沼田市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47381</v>
      </c>
      <c r="AM8" s="69"/>
      <c r="AN8" s="69"/>
      <c r="AO8" s="69"/>
      <c r="AP8" s="69"/>
      <c r="AQ8" s="69"/>
      <c r="AR8" s="69"/>
      <c r="AS8" s="69"/>
      <c r="AT8" s="68">
        <f>データ!T6</f>
        <v>443.46</v>
      </c>
      <c r="AU8" s="68"/>
      <c r="AV8" s="68"/>
      <c r="AW8" s="68"/>
      <c r="AX8" s="68"/>
      <c r="AY8" s="68"/>
      <c r="AZ8" s="68"/>
      <c r="BA8" s="68"/>
      <c r="BB8" s="68">
        <f>データ!U6</f>
        <v>106.84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4.68</v>
      </c>
      <c r="Q10" s="68"/>
      <c r="R10" s="68"/>
      <c r="S10" s="68"/>
      <c r="T10" s="68"/>
      <c r="U10" s="68"/>
      <c r="V10" s="68"/>
      <c r="W10" s="68">
        <f>データ!Q6</f>
        <v>100</v>
      </c>
      <c r="X10" s="68"/>
      <c r="Y10" s="68"/>
      <c r="Z10" s="68"/>
      <c r="AA10" s="68"/>
      <c r="AB10" s="68"/>
      <c r="AC10" s="68"/>
      <c r="AD10" s="69">
        <f>データ!R6</f>
        <v>2780</v>
      </c>
      <c r="AE10" s="69"/>
      <c r="AF10" s="69"/>
      <c r="AG10" s="69"/>
      <c r="AH10" s="69"/>
      <c r="AI10" s="69"/>
      <c r="AJ10" s="69"/>
      <c r="AK10" s="2"/>
      <c r="AL10" s="69">
        <f>データ!V6</f>
        <v>2202</v>
      </c>
      <c r="AM10" s="69"/>
      <c r="AN10" s="69"/>
      <c r="AO10" s="69"/>
      <c r="AP10" s="69"/>
      <c r="AQ10" s="69"/>
      <c r="AR10" s="69"/>
      <c r="AS10" s="69"/>
      <c r="AT10" s="68">
        <f>データ!W6</f>
        <v>2.29</v>
      </c>
      <c r="AU10" s="68"/>
      <c r="AV10" s="68"/>
      <c r="AW10" s="68"/>
      <c r="AX10" s="68"/>
      <c r="AY10" s="68"/>
      <c r="AZ10" s="68"/>
      <c r="BA10" s="68"/>
      <c r="BB10" s="68">
        <f>データ!X6</f>
        <v>961.57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44</v>
      </c>
      <c r="O86" s="26" t="str">
        <f>データ!EO6</f>
        <v>【0.02】</v>
      </c>
    </row>
  </sheetData>
  <sheetProtection algorithmName="SHA-512" hashValue="ix7ijrxDGGtXnWNb2jKb63v/+hfHz17XL58i4tcJU65xRsuQ/yfHSLRWjK56Ty6+MLvOqLobii4Vzsd4ws6c5A==" saltValue="9dcRoyZTpdk4Lni903S1w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102067</v>
      </c>
      <c r="D6" s="33">
        <f t="shared" si="3"/>
        <v>47</v>
      </c>
      <c r="E6" s="33">
        <f t="shared" si="3"/>
        <v>17</v>
      </c>
      <c r="F6" s="33">
        <f t="shared" si="3"/>
        <v>5</v>
      </c>
      <c r="G6" s="33">
        <f t="shared" si="3"/>
        <v>0</v>
      </c>
      <c r="H6" s="33" t="str">
        <f t="shared" si="3"/>
        <v>群馬県　沼田市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4.68</v>
      </c>
      <c r="Q6" s="34">
        <f t="shared" si="3"/>
        <v>100</v>
      </c>
      <c r="R6" s="34">
        <f t="shared" si="3"/>
        <v>2780</v>
      </c>
      <c r="S6" s="34">
        <f t="shared" si="3"/>
        <v>47381</v>
      </c>
      <c r="T6" s="34">
        <f t="shared" si="3"/>
        <v>443.46</v>
      </c>
      <c r="U6" s="34">
        <f t="shared" si="3"/>
        <v>106.84</v>
      </c>
      <c r="V6" s="34">
        <f t="shared" si="3"/>
        <v>2202</v>
      </c>
      <c r="W6" s="34">
        <f t="shared" si="3"/>
        <v>2.29</v>
      </c>
      <c r="X6" s="34">
        <f t="shared" si="3"/>
        <v>961.57</v>
      </c>
      <c r="Y6" s="35">
        <f>IF(Y7="",NA(),Y7)</f>
        <v>91.33</v>
      </c>
      <c r="Z6" s="35">
        <f t="shared" ref="Z6:AH6" si="4">IF(Z7="",NA(),Z7)</f>
        <v>91.54</v>
      </c>
      <c r="AA6" s="35">
        <f t="shared" si="4"/>
        <v>90.79</v>
      </c>
      <c r="AB6" s="35">
        <f t="shared" si="4"/>
        <v>90.72</v>
      </c>
      <c r="AC6" s="35">
        <f t="shared" si="4"/>
        <v>95.99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86.7</v>
      </c>
      <c r="BR6" s="35">
        <f t="shared" ref="BR6:BZ6" si="8">IF(BR7="",NA(),BR7)</f>
        <v>67.150000000000006</v>
      </c>
      <c r="BS6" s="35">
        <f t="shared" si="8"/>
        <v>78.62</v>
      </c>
      <c r="BT6" s="35">
        <f t="shared" si="8"/>
        <v>83.59</v>
      </c>
      <c r="BU6" s="35">
        <f t="shared" si="8"/>
        <v>83.87</v>
      </c>
      <c r="BV6" s="35">
        <f t="shared" si="8"/>
        <v>52.19</v>
      </c>
      <c r="BW6" s="35">
        <f t="shared" si="8"/>
        <v>55.32</v>
      </c>
      <c r="BX6" s="35">
        <f t="shared" si="8"/>
        <v>59.8</v>
      </c>
      <c r="BY6" s="35">
        <f t="shared" si="8"/>
        <v>57.77</v>
      </c>
      <c r="BZ6" s="35">
        <f t="shared" si="8"/>
        <v>57.31</v>
      </c>
      <c r="CA6" s="34" t="str">
        <f>IF(CA7="","",IF(CA7="-","【-】","【"&amp;SUBSTITUTE(TEXT(CA7,"#,##0.00"),"-","△")&amp;"】"))</f>
        <v>【59.59】</v>
      </c>
      <c r="CB6" s="35">
        <f>IF(CB7="",NA(),CB7)</f>
        <v>163.59</v>
      </c>
      <c r="CC6" s="35">
        <f t="shared" ref="CC6:CK6" si="9">IF(CC7="",NA(),CC7)</f>
        <v>222.66</v>
      </c>
      <c r="CD6" s="35">
        <f t="shared" si="9"/>
        <v>189.63</v>
      </c>
      <c r="CE6" s="35">
        <f t="shared" si="9"/>
        <v>179.67</v>
      </c>
      <c r="CF6" s="35">
        <f t="shared" si="9"/>
        <v>150</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55.76</v>
      </c>
      <c r="CN6" s="35">
        <f t="shared" ref="CN6:CV6" si="10">IF(CN7="",NA(),CN7)</f>
        <v>52.95</v>
      </c>
      <c r="CO6" s="35">
        <f t="shared" si="10"/>
        <v>51.79</v>
      </c>
      <c r="CP6" s="35">
        <f t="shared" si="10"/>
        <v>51.27</v>
      </c>
      <c r="CQ6" s="35">
        <f t="shared" si="10"/>
        <v>39.24</v>
      </c>
      <c r="CR6" s="35">
        <f t="shared" si="10"/>
        <v>52.31</v>
      </c>
      <c r="CS6" s="35">
        <f t="shared" si="10"/>
        <v>60.65</v>
      </c>
      <c r="CT6" s="35">
        <f t="shared" si="10"/>
        <v>51.75</v>
      </c>
      <c r="CU6" s="35">
        <f t="shared" si="10"/>
        <v>50.68</v>
      </c>
      <c r="CV6" s="35">
        <f t="shared" si="10"/>
        <v>50.14</v>
      </c>
      <c r="CW6" s="34" t="str">
        <f>IF(CW7="","",IF(CW7="-","【-】","【"&amp;SUBSTITUTE(TEXT(CW7,"#,##0.00"),"-","△")&amp;"】"))</f>
        <v>【51.30】</v>
      </c>
      <c r="CX6" s="35">
        <f>IF(CX7="",NA(),CX7)</f>
        <v>93.1</v>
      </c>
      <c r="CY6" s="35">
        <f t="shared" ref="CY6:DG6" si="11">IF(CY7="",NA(),CY7)</f>
        <v>93.95</v>
      </c>
      <c r="CZ6" s="35">
        <f t="shared" si="11"/>
        <v>92.53</v>
      </c>
      <c r="DA6" s="35">
        <f t="shared" si="11"/>
        <v>93.32</v>
      </c>
      <c r="DB6" s="35">
        <f t="shared" si="11"/>
        <v>93.64</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0.61</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102067</v>
      </c>
      <c r="D7" s="37">
        <v>47</v>
      </c>
      <c r="E7" s="37">
        <v>17</v>
      </c>
      <c r="F7" s="37">
        <v>5</v>
      </c>
      <c r="G7" s="37">
        <v>0</v>
      </c>
      <c r="H7" s="37" t="s">
        <v>98</v>
      </c>
      <c r="I7" s="37" t="s">
        <v>99</v>
      </c>
      <c r="J7" s="37" t="s">
        <v>100</v>
      </c>
      <c r="K7" s="37" t="s">
        <v>101</v>
      </c>
      <c r="L7" s="37" t="s">
        <v>102</v>
      </c>
      <c r="M7" s="37" t="s">
        <v>103</v>
      </c>
      <c r="N7" s="38" t="s">
        <v>104</v>
      </c>
      <c r="O7" s="38" t="s">
        <v>105</v>
      </c>
      <c r="P7" s="38">
        <v>4.68</v>
      </c>
      <c r="Q7" s="38">
        <v>100</v>
      </c>
      <c r="R7" s="38">
        <v>2780</v>
      </c>
      <c r="S7" s="38">
        <v>47381</v>
      </c>
      <c r="T7" s="38">
        <v>443.46</v>
      </c>
      <c r="U7" s="38">
        <v>106.84</v>
      </c>
      <c r="V7" s="38">
        <v>2202</v>
      </c>
      <c r="W7" s="38">
        <v>2.29</v>
      </c>
      <c r="X7" s="38">
        <v>961.57</v>
      </c>
      <c r="Y7" s="38">
        <v>91.33</v>
      </c>
      <c r="Z7" s="38">
        <v>91.54</v>
      </c>
      <c r="AA7" s="38">
        <v>90.79</v>
      </c>
      <c r="AB7" s="38">
        <v>90.72</v>
      </c>
      <c r="AC7" s="38">
        <v>95.99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86.7</v>
      </c>
      <c r="BR7" s="38">
        <v>67.150000000000006</v>
      </c>
      <c r="BS7" s="38">
        <v>78.62</v>
      </c>
      <c r="BT7" s="38">
        <v>83.59</v>
      </c>
      <c r="BU7" s="38">
        <v>83.87</v>
      </c>
      <c r="BV7" s="38">
        <v>52.19</v>
      </c>
      <c r="BW7" s="38">
        <v>55.32</v>
      </c>
      <c r="BX7" s="38">
        <v>59.8</v>
      </c>
      <c r="BY7" s="38">
        <v>57.77</v>
      </c>
      <c r="BZ7" s="38">
        <v>57.31</v>
      </c>
      <c r="CA7" s="38">
        <v>59.59</v>
      </c>
      <c r="CB7" s="38">
        <v>163.59</v>
      </c>
      <c r="CC7" s="38">
        <v>222.66</v>
      </c>
      <c r="CD7" s="38">
        <v>189.63</v>
      </c>
      <c r="CE7" s="38">
        <v>179.67</v>
      </c>
      <c r="CF7" s="38">
        <v>150</v>
      </c>
      <c r="CG7" s="38">
        <v>296.14</v>
      </c>
      <c r="CH7" s="38">
        <v>283.17</v>
      </c>
      <c r="CI7" s="38">
        <v>263.76</v>
      </c>
      <c r="CJ7" s="38">
        <v>274.35000000000002</v>
      </c>
      <c r="CK7" s="38">
        <v>273.52</v>
      </c>
      <c r="CL7" s="38">
        <v>257.86</v>
      </c>
      <c r="CM7" s="38">
        <v>55.76</v>
      </c>
      <c r="CN7" s="38">
        <v>52.95</v>
      </c>
      <c r="CO7" s="38">
        <v>51.79</v>
      </c>
      <c r="CP7" s="38">
        <v>51.27</v>
      </c>
      <c r="CQ7" s="38">
        <v>39.24</v>
      </c>
      <c r="CR7" s="38">
        <v>52.31</v>
      </c>
      <c r="CS7" s="38">
        <v>60.65</v>
      </c>
      <c r="CT7" s="38">
        <v>51.75</v>
      </c>
      <c r="CU7" s="38">
        <v>50.68</v>
      </c>
      <c r="CV7" s="38">
        <v>50.14</v>
      </c>
      <c r="CW7" s="38">
        <v>51.3</v>
      </c>
      <c r="CX7" s="38">
        <v>93.1</v>
      </c>
      <c r="CY7" s="38">
        <v>93.95</v>
      </c>
      <c r="CZ7" s="38">
        <v>92.53</v>
      </c>
      <c r="DA7" s="38">
        <v>93.32</v>
      </c>
      <c r="DB7" s="38">
        <v>93.64</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0.61</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2021-01-27T00:31:13Z</cp:lastPrinted>
  <dcterms:created xsi:type="dcterms:W3CDTF">2020-12-04T03:02:12Z</dcterms:created>
  <dcterms:modified xsi:type="dcterms:W3CDTF">2021-01-27T00:31:19Z</dcterms:modified>
  <cp:category/>
</cp:coreProperties>
</file>