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10.33.2.50\soumu\行政係\行政係共有\統計調査\04_統計書作成関係\01_沼田市統計書\令和６年度版（作成中）\02_作成用データ(HPアップロードデータ）\001全データ\統計書完成（作成中）\R6_HPアップ用に名前変更\"/>
    </mc:Choice>
  </mc:AlternateContent>
  <xr:revisionPtr revIDLastSave="0" documentId="13_ncr:1_{F157718E-CD47-427F-9D09-CDAB48FF9A33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3-1" sheetId="1" r:id="rId1"/>
    <sheet name="03-2" sheetId="3" r:id="rId2"/>
    <sheet name="03-3～5" sheetId="4" r:id="rId3"/>
    <sheet name="03-6～8" sheetId="5" r:id="rId4"/>
    <sheet name="03-9" sheetId="7" r:id="rId5"/>
    <sheet name="03-10" sheetId="8" r:id="rId6"/>
    <sheet name="03-11～13" sheetId="9" r:id="rId7"/>
    <sheet name="03-14" sheetId="10" r:id="rId8"/>
    <sheet name="03-15" sheetId="11" r:id="rId9"/>
    <sheet name="03-16" sheetId="12" r:id="rId10"/>
    <sheet name="03-17" sheetId="13" r:id="rId11"/>
    <sheet name="03-18" sheetId="14" r:id="rId12"/>
  </sheets>
  <definedNames>
    <definedName name="_xlnm.Print_Area" localSheetId="3">'03-6～8'!$A$1:$M$63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5" l="1"/>
  <c r="J32" i="5"/>
  <c r="M32" i="5"/>
  <c r="L32" i="5"/>
  <c r="K32" i="5"/>
  <c r="F61" i="1"/>
  <c r="G61" i="1"/>
  <c r="L7" i="8" l="1"/>
  <c r="L8" i="8"/>
  <c r="L9" i="8"/>
  <c r="L11" i="8"/>
  <c r="L12" i="8"/>
  <c r="L13" i="8"/>
  <c r="L15" i="8"/>
  <c r="L17" i="8"/>
  <c r="L19" i="8"/>
  <c r="L20" i="8"/>
  <c r="L21" i="8"/>
  <c r="L23" i="8"/>
  <c r="L24" i="8"/>
  <c r="L25" i="8"/>
  <c r="L26" i="8"/>
  <c r="L27" i="8"/>
  <c r="L28" i="8"/>
  <c r="L29" i="8"/>
  <c r="L30" i="8"/>
  <c r="L31" i="8"/>
  <c r="K14" i="8"/>
  <c r="L14" i="8" s="1"/>
  <c r="N47" i="13" l="1"/>
  <c r="D50" i="3" l="1"/>
  <c r="D49" i="3"/>
  <c r="J48" i="3"/>
  <c r="H48" i="3"/>
  <c r="G48" i="3"/>
  <c r="D48" i="3"/>
  <c r="I47" i="3"/>
  <c r="D47" i="3"/>
  <c r="I46" i="3"/>
  <c r="E46" i="3"/>
  <c r="C46" i="3"/>
  <c r="B46" i="3"/>
  <c r="I45" i="3"/>
  <c r="D45" i="3"/>
  <c r="I44" i="3"/>
  <c r="D44" i="3"/>
  <c r="I43" i="3"/>
  <c r="D43" i="3"/>
  <c r="I42" i="3"/>
  <c r="D42" i="3"/>
  <c r="I41" i="3"/>
  <c r="D41" i="3"/>
  <c r="I40" i="3"/>
  <c r="D40" i="3"/>
  <c r="I39" i="3"/>
  <c r="D39" i="3"/>
  <c r="I38" i="3"/>
  <c r="D38" i="3"/>
  <c r="I37" i="3"/>
  <c r="D37" i="3"/>
  <c r="I36" i="3"/>
  <c r="D36" i="3"/>
  <c r="I35" i="3"/>
  <c r="D35" i="3"/>
  <c r="J34" i="3"/>
  <c r="H34" i="3"/>
  <c r="G34" i="3"/>
  <c r="D34" i="3"/>
  <c r="I33" i="3"/>
  <c r="E33" i="3"/>
  <c r="C33" i="3"/>
  <c r="B33" i="3"/>
  <c r="I32" i="3"/>
  <c r="D32" i="3"/>
  <c r="I31" i="3"/>
  <c r="D31" i="3"/>
  <c r="I30" i="3"/>
  <c r="D30" i="3"/>
  <c r="I29" i="3"/>
  <c r="D29" i="3"/>
  <c r="I28" i="3"/>
  <c r="D28" i="3"/>
  <c r="I27" i="3"/>
  <c r="D27" i="3"/>
  <c r="D26" i="3"/>
  <c r="J25" i="3"/>
  <c r="H25" i="3"/>
  <c r="G25" i="3"/>
  <c r="D25" i="3"/>
  <c r="I24" i="3"/>
  <c r="D24" i="3"/>
  <c r="I23" i="3"/>
  <c r="E23" i="3"/>
  <c r="C23" i="3"/>
  <c r="B23" i="3"/>
  <c r="I22" i="3"/>
  <c r="D22" i="3"/>
  <c r="I21" i="3"/>
  <c r="D21" i="3"/>
  <c r="I20" i="3"/>
  <c r="D20" i="3"/>
  <c r="I19" i="3"/>
  <c r="D19" i="3"/>
  <c r="I18" i="3"/>
  <c r="D18" i="3"/>
  <c r="J17" i="3"/>
  <c r="H17" i="3"/>
  <c r="G17" i="3"/>
  <c r="D17" i="3"/>
  <c r="I16" i="3"/>
  <c r="D16" i="3"/>
  <c r="I15" i="3"/>
  <c r="D15" i="3"/>
  <c r="I14" i="3"/>
  <c r="D14" i="3"/>
  <c r="I13" i="3"/>
  <c r="D13" i="3"/>
  <c r="I12" i="3"/>
  <c r="D12" i="3"/>
  <c r="I11" i="3"/>
  <c r="D11" i="3"/>
  <c r="I10" i="3"/>
  <c r="D10" i="3"/>
  <c r="I9" i="3"/>
  <c r="D9" i="3"/>
  <c r="I8" i="3"/>
  <c r="D8" i="3"/>
  <c r="I7" i="3"/>
  <c r="D7" i="3"/>
  <c r="I6" i="3"/>
  <c r="D6" i="3"/>
  <c r="I5" i="3"/>
  <c r="D5" i="3"/>
  <c r="G64" i="1"/>
  <c r="F64" i="1"/>
  <c r="G63" i="1"/>
  <c r="F63" i="1"/>
  <c r="G62" i="1"/>
  <c r="F62" i="1"/>
  <c r="G60" i="1"/>
  <c r="F60" i="1"/>
  <c r="G59" i="1"/>
  <c r="F59" i="1"/>
  <c r="G58" i="1"/>
  <c r="F58" i="1"/>
  <c r="I17" i="3" l="1"/>
  <c r="H26" i="3"/>
  <c r="H49" i="3" s="1"/>
  <c r="I34" i="3"/>
  <c r="I48" i="3"/>
  <c r="D23" i="3"/>
  <c r="J26" i="3"/>
  <c r="J49" i="3" s="1"/>
  <c r="D33" i="3"/>
  <c r="I25" i="3"/>
  <c r="D46" i="3"/>
  <c r="G26" i="3"/>
  <c r="G49" i="3" s="1"/>
  <c r="K10" i="8"/>
  <c r="L10" i="8" s="1"/>
  <c r="K6" i="8"/>
  <c r="L6" i="8" s="1"/>
  <c r="M31" i="5"/>
  <c r="L31" i="5"/>
  <c r="K31" i="5"/>
  <c r="J31" i="5"/>
  <c r="K5" i="8" l="1"/>
  <c r="L5" i="8" s="1"/>
  <c r="I26" i="3"/>
  <c r="I49" i="3" s="1"/>
  <c r="P52" i="14"/>
  <c r="P6" i="14"/>
  <c r="O6" i="14"/>
  <c r="P47" i="13"/>
  <c r="O47" i="13"/>
  <c r="P6" i="13"/>
  <c r="O6" i="13"/>
  <c r="N6" i="13"/>
  <c r="N5" i="13" l="1"/>
  <c r="P5" i="14"/>
  <c r="N52" i="14"/>
  <c r="N6" i="14"/>
  <c r="O52" i="14"/>
  <c r="O5" i="14" s="1"/>
  <c r="O5" i="13"/>
  <c r="P5" i="13"/>
  <c r="K33" i="5"/>
  <c r="M30" i="5"/>
  <c r="L30" i="5"/>
  <c r="K30" i="5"/>
  <c r="N5" i="14" l="1"/>
  <c r="G18" i="9" l="1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17" i="9"/>
  <c r="M33" i="5"/>
  <c r="L33" i="5"/>
  <c r="L63" i="14" l="1"/>
  <c r="K63" i="14" s="1"/>
  <c r="K62" i="14"/>
  <c r="K61" i="14"/>
  <c r="K60" i="14"/>
  <c r="K59" i="14"/>
  <c r="K58" i="14"/>
  <c r="K57" i="14"/>
  <c r="K56" i="14"/>
  <c r="K55" i="14"/>
  <c r="K54" i="14"/>
  <c r="K53" i="14"/>
  <c r="M52" i="14"/>
  <c r="L52" i="14"/>
  <c r="K48" i="14"/>
  <c r="K44" i="14"/>
  <c r="K43" i="14"/>
  <c r="K42" i="14"/>
  <c r="K41" i="14"/>
  <c r="K39" i="14"/>
  <c r="K38" i="14"/>
  <c r="K37" i="14"/>
  <c r="K35" i="14"/>
  <c r="K34" i="14"/>
  <c r="K33" i="14"/>
  <c r="K30" i="14"/>
  <c r="K29" i="14"/>
  <c r="K28" i="14"/>
  <c r="K27" i="14"/>
  <c r="K26" i="14"/>
  <c r="K25" i="14"/>
  <c r="K19" i="14"/>
  <c r="K18" i="14"/>
  <c r="K15" i="14"/>
  <c r="K14" i="14"/>
  <c r="K13" i="14"/>
  <c r="K10" i="14"/>
  <c r="K7" i="14"/>
  <c r="M6" i="14"/>
  <c r="L6" i="14"/>
  <c r="L5" i="14" s="1"/>
  <c r="M56" i="13"/>
  <c r="M47" i="13" s="1"/>
  <c r="M5" i="13" s="1"/>
  <c r="L56" i="13"/>
  <c r="L47" i="13" s="1"/>
  <c r="K56" i="13"/>
  <c r="K47" i="13" s="1"/>
  <c r="M6" i="13"/>
  <c r="L6" i="13"/>
  <c r="K6" i="13"/>
  <c r="K7" i="9"/>
  <c r="K6" i="9"/>
  <c r="K5" i="9"/>
  <c r="J31" i="8"/>
  <c r="H31" i="8"/>
  <c r="F31" i="8"/>
  <c r="D31" i="8"/>
  <c r="J30" i="8"/>
  <c r="H30" i="8"/>
  <c r="F30" i="8"/>
  <c r="D30" i="8"/>
  <c r="J29" i="8"/>
  <c r="H29" i="8"/>
  <c r="F29" i="8"/>
  <c r="J28" i="8"/>
  <c r="H28" i="8"/>
  <c r="F28" i="8"/>
  <c r="J27" i="8"/>
  <c r="H27" i="8"/>
  <c r="F27" i="8"/>
  <c r="J26" i="8"/>
  <c r="H26" i="8"/>
  <c r="F26" i="8"/>
  <c r="J25" i="8"/>
  <c r="H25" i="8"/>
  <c r="J24" i="8"/>
  <c r="H24" i="8"/>
  <c r="F24" i="8"/>
  <c r="J23" i="8"/>
  <c r="H23" i="8"/>
  <c r="D22" i="8"/>
  <c r="J21" i="8"/>
  <c r="H21" i="8"/>
  <c r="F21" i="8"/>
  <c r="D21" i="8"/>
  <c r="J20" i="8"/>
  <c r="H20" i="8"/>
  <c r="F20" i="8"/>
  <c r="D20" i="8"/>
  <c r="J19" i="8"/>
  <c r="H19" i="8"/>
  <c r="F19" i="8"/>
  <c r="D19" i="8"/>
  <c r="J18" i="8"/>
  <c r="H18" i="8"/>
  <c r="F18" i="8"/>
  <c r="J17" i="8"/>
  <c r="H17" i="8"/>
  <c r="F17" i="8"/>
  <c r="D16" i="8"/>
  <c r="J15" i="8"/>
  <c r="H15" i="8"/>
  <c r="F15" i="8"/>
  <c r="D15" i="8"/>
  <c r="I14" i="8"/>
  <c r="J14" i="8" s="1"/>
  <c r="G14" i="8"/>
  <c r="H14" i="8" s="1"/>
  <c r="F14" i="8"/>
  <c r="D14" i="8"/>
  <c r="J13" i="8"/>
  <c r="H13" i="8"/>
  <c r="F13" i="8"/>
  <c r="D13" i="8"/>
  <c r="J12" i="8"/>
  <c r="H12" i="8"/>
  <c r="F12" i="8"/>
  <c r="D12" i="8"/>
  <c r="J11" i="8"/>
  <c r="H11" i="8"/>
  <c r="F11" i="8"/>
  <c r="D11" i="8"/>
  <c r="I10" i="8"/>
  <c r="J10" i="8" s="1"/>
  <c r="G10" i="8"/>
  <c r="H10" i="8" s="1"/>
  <c r="F10" i="8"/>
  <c r="D10" i="8"/>
  <c r="J9" i="8"/>
  <c r="H9" i="8"/>
  <c r="F9" i="8"/>
  <c r="D9" i="8"/>
  <c r="J8" i="8"/>
  <c r="G8" i="8"/>
  <c r="G6" i="8" s="1"/>
  <c r="H6" i="8" s="1"/>
  <c r="F8" i="8"/>
  <c r="D8" i="8"/>
  <c r="J7" i="8"/>
  <c r="H7" i="8"/>
  <c r="F7" i="8"/>
  <c r="D7" i="8"/>
  <c r="I6" i="8"/>
  <c r="F6" i="8"/>
  <c r="D6" i="8"/>
  <c r="F5" i="8"/>
  <c r="D5" i="8"/>
  <c r="K5" i="13" l="1"/>
  <c r="M5" i="14"/>
  <c r="I5" i="8"/>
  <c r="J5" i="8" s="1"/>
  <c r="H8" i="8"/>
  <c r="K6" i="14"/>
  <c r="L5" i="13"/>
  <c r="J6" i="8"/>
  <c r="K52" i="14"/>
  <c r="K5" i="14" s="1"/>
  <c r="G5" i="8"/>
  <c r="H5" i="8" s="1"/>
</calcChain>
</file>

<file path=xl/sharedStrings.xml><?xml version="1.0" encoding="utf-8"?>
<sst xmlns="http://schemas.openxmlformats.org/spreadsheetml/2006/main" count="1562" uniqueCount="539">
  <si>
    <t>　　（各年９月３０日現在）</t>
  </si>
  <si>
    <t>世帯数</t>
  </si>
  <si>
    <t>男</t>
  </si>
  <si>
    <t>女</t>
  </si>
  <si>
    <t>内本庁管内</t>
  </si>
  <si>
    <t>内白沢管内</t>
  </si>
  <si>
    <t>内利根管内</t>
  </si>
  <si>
    <t>※人口密度は、市域面積を４４３．４６ｋ㎡、平成１６年以前は１３６．３１ｋ㎡、</t>
  </si>
  <si>
    <t>昭和45年</t>
  </si>
  <si>
    <t>昭和46年</t>
  </si>
  <si>
    <t>昭和47年</t>
  </si>
  <si>
    <t>昭和48年</t>
  </si>
  <si>
    <t>昭和49年</t>
  </si>
  <si>
    <t>昭和50年</t>
  </si>
  <si>
    <t>昭和51年</t>
  </si>
  <si>
    <t>昭和52年</t>
  </si>
  <si>
    <t>昭和53年</t>
  </si>
  <si>
    <t>昭和54年</t>
  </si>
  <si>
    <t>昭和55年</t>
  </si>
  <si>
    <t>昭和56年</t>
  </si>
  <si>
    <t>昭和57年</t>
  </si>
  <si>
    <t>昭和58年</t>
  </si>
  <si>
    <t>昭和59年</t>
  </si>
  <si>
    <t>昭和60年</t>
  </si>
  <si>
    <t>昭和61年</t>
  </si>
  <si>
    <t>昭和62年</t>
  </si>
  <si>
    <t>昭和63年</t>
  </si>
  <si>
    <t>平成4年</t>
  </si>
  <si>
    <t>平成5年</t>
  </si>
  <si>
    <t>平成6年</t>
  </si>
  <si>
    <t>平成7年</t>
  </si>
  <si>
    <t>平成8年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</si>
  <si>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</si>
  <si>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</si>
  <si>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</si>
  <si>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</si>
  <si>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</si>
  <si>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</si>
  <si>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</si>
  <si>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</si>
  <si>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</si>
  <si>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</si>
  <si>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</si>
  <si>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</si>
  <si>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</si>
  <si>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</si>
  <si>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</si>
  <si>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</si>
  <si>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</si>
  <si>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</si>
  <si>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</si>
  <si>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</si>
  <si>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</si>
  <si>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</si>
  <si>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１世帯当たり
の世帯員数</t>
    <phoneticPr fontId="2"/>
  </si>
  <si>
    <t>人 口 密 度
(１km2当たり)</t>
    <phoneticPr fontId="2"/>
  </si>
  <si>
    <t>　行政区名</t>
  </si>
  <si>
    <t>行政区名</t>
  </si>
  <si>
    <t>計</t>
  </si>
  <si>
    <t>東倉内町</t>
  </si>
  <si>
    <t>西倉内町</t>
  </si>
  <si>
    <t>柳　　町</t>
  </si>
  <si>
    <t>高橋場町</t>
  </si>
  <si>
    <t>原　  町</t>
  </si>
  <si>
    <t>材 木 町</t>
  </si>
  <si>
    <t>桜　　町</t>
  </si>
  <si>
    <t>大 釜 町</t>
  </si>
  <si>
    <t>上 原 町</t>
  </si>
  <si>
    <t>善桂寺町</t>
  </si>
  <si>
    <t>東原新町</t>
  </si>
  <si>
    <t>西原新町</t>
  </si>
  <si>
    <t>上 之 町</t>
  </si>
  <si>
    <t>戸 神 町</t>
  </si>
  <si>
    <t>馬 喰 町</t>
  </si>
  <si>
    <t>中　　町</t>
  </si>
  <si>
    <t>坊新田町</t>
  </si>
  <si>
    <t>薄根地区</t>
  </si>
  <si>
    <t>下 之 町</t>
  </si>
  <si>
    <t>上川田町</t>
  </si>
  <si>
    <t>鍛 冶 町</t>
  </si>
  <si>
    <t>下川田町</t>
  </si>
  <si>
    <t>榛 名 町</t>
  </si>
  <si>
    <t>今 井 町</t>
  </si>
  <si>
    <t>清 水 町</t>
  </si>
  <si>
    <t>篠 尾 町</t>
  </si>
  <si>
    <t>薄 根 町</t>
  </si>
  <si>
    <t>屋形原町</t>
  </si>
  <si>
    <t>沼田地区　　</t>
  </si>
  <si>
    <t>岩 本 町</t>
  </si>
  <si>
    <t>戸鹿野町</t>
  </si>
  <si>
    <t>新　　町</t>
  </si>
  <si>
    <t>川田地区</t>
  </si>
  <si>
    <t>沼 須 町</t>
  </si>
  <si>
    <t>上沼須町</t>
  </si>
  <si>
    <t>下久屋町</t>
  </si>
  <si>
    <t>上久屋町</t>
  </si>
  <si>
    <t>久屋原町</t>
  </si>
  <si>
    <t>横 塚 町</t>
  </si>
  <si>
    <t>栄　　町</t>
  </si>
  <si>
    <t>利南地区</t>
  </si>
  <si>
    <t>上発知町(北)</t>
  </si>
  <si>
    <t>中発知町</t>
  </si>
  <si>
    <t>発知新田町</t>
  </si>
  <si>
    <t>下発知町</t>
  </si>
  <si>
    <t>岡 谷 町</t>
  </si>
  <si>
    <t>奈 良 町</t>
  </si>
  <si>
    <t>秋 塚 町</t>
  </si>
  <si>
    <t>池田地区</t>
  </si>
  <si>
    <t>下沼田町</t>
  </si>
  <si>
    <t>白 岩 町</t>
  </si>
  <si>
    <t>硯 田 町</t>
  </si>
  <si>
    <t>恩 田 町</t>
  </si>
  <si>
    <t>世帯数</t>
    <phoneticPr fontId="5"/>
  </si>
  <si>
    <t>男</t>
    <phoneticPr fontId="5"/>
  </si>
  <si>
    <t>女</t>
    <phoneticPr fontId="5"/>
  </si>
  <si>
    <t>計</t>
    <phoneticPr fontId="5"/>
  </si>
  <si>
    <t>井土上町(上)</t>
    <phoneticPr fontId="5"/>
  </si>
  <si>
    <t>井土上町(下)</t>
    <phoneticPr fontId="5"/>
  </si>
  <si>
    <t>宇楚井町</t>
    <phoneticPr fontId="5"/>
  </si>
  <si>
    <t>堀 廻 町</t>
    <rPh sb="0" eb="1">
      <t>ホリ</t>
    </rPh>
    <phoneticPr fontId="5"/>
  </si>
  <si>
    <t>石 墨 町(東)</t>
    <phoneticPr fontId="5"/>
  </si>
  <si>
    <t>　 〃 　(西)</t>
    <phoneticPr fontId="5"/>
  </si>
  <si>
    <t>町 田 町(東)</t>
    <phoneticPr fontId="5"/>
  </si>
  <si>
    <t>　 〃   (西)</t>
    <phoneticPr fontId="5"/>
  </si>
  <si>
    <t xml:space="preserve">  〃  (上野)</t>
    <phoneticPr fontId="5"/>
  </si>
  <si>
    <t>本庁管内計</t>
    <rPh sb="0" eb="2">
      <t>ホンチョウ</t>
    </rPh>
    <rPh sb="2" eb="4">
      <t>カンナイ</t>
    </rPh>
    <rPh sb="4" eb="5">
      <t>ケイ</t>
    </rPh>
    <phoneticPr fontId="5"/>
  </si>
  <si>
    <t>高平</t>
    <rPh sb="0" eb="2">
      <t>タカヒラ</t>
    </rPh>
    <phoneticPr fontId="5"/>
  </si>
  <si>
    <t>生枝</t>
    <rPh sb="0" eb="2">
      <t>ナマエ</t>
    </rPh>
    <phoneticPr fontId="5"/>
  </si>
  <si>
    <t>岩室</t>
    <rPh sb="0" eb="1">
      <t>イワ</t>
    </rPh>
    <rPh sb="1" eb="2">
      <t>シツ</t>
    </rPh>
    <phoneticPr fontId="5"/>
  </si>
  <si>
    <t>尾合</t>
    <rPh sb="0" eb="1">
      <t>オ</t>
    </rPh>
    <rPh sb="1" eb="2">
      <t>ア</t>
    </rPh>
    <phoneticPr fontId="5"/>
  </si>
  <si>
    <t>平出</t>
    <rPh sb="0" eb="1">
      <t>タイ</t>
    </rPh>
    <rPh sb="1" eb="2">
      <t>デ</t>
    </rPh>
    <phoneticPr fontId="5"/>
  </si>
  <si>
    <t>上古語父</t>
    <rPh sb="0" eb="1">
      <t>ウエ</t>
    </rPh>
    <rPh sb="1" eb="2">
      <t>フル</t>
    </rPh>
    <rPh sb="2" eb="3">
      <t>ゴ</t>
    </rPh>
    <rPh sb="3" eb="4">
      <t>チチ</t>
    </rPh>
    <phoneticPr fontId="5"/>
  </si>
  <si>
    <t>下古語父</t>
    <rPh sb="0" eb="1">
      <t>シタ</t>
    </rPh>
    <rPh sb="1" eb="2">
      <t>フル</t>
    </rPh>
    <rPh sb="2" eb="3">
      <t>ゴ</t>
    </rPh>
    <rPh sb="3" eb="4">
      <t>チチ</t>
    </rPh>
    <phoneticPr fontId="5"/>
  </si>
  <si>
    <t>佐 山 町(北)</t>
    <phoneticPr fontId="5"/>
  </si>
  <si>
    <t>白沢管内計</t>
    <rPh sb="0" eb="2">
      <t>シラサワ</t>
    </rPh>
    <rPh sb="2" eb="4">
      <t>カンナイ</t>
    </rPh>
    <rPh sb="4" eb="5">
      <t>ケイ</t>
    </rPh>
    <phoneticPr fontId="5"/>
  </si>
  <si>
    <t>　 〃 　(南)</t>
    <phoneticPr fontId="5"/>
  </si>
  <si>
    <t>追貝</t>
    <rPh sb="0" eb="1">
      <t>オ</t>
    </rPh>
    <rPh sb="1" eb="2">
      <t>カイ</t>
    </rPh>
    <phoneticPr fontId="5"/>
  </si>
  <si>
    <t xml:space="preserve"> 　〃 　(開)</t>
    <phoneticPr fontId="5"/>
  </si>
  <si>
    <t>平川</t>
    <rPh sb="0" eb="1">
      <t>ヒラ</t>
    </rPh>
    <rPh sb="1" eb="2">
      <t>カワ</t>
    </rPh>
    <phoneticPr fontId="5"/>
  </si>
  <si>
    <t>大楊</t>
    <rPh sb="0" eb="1">
      <t>ダイ</t>
    </rPh>
    <rPh sb="1" eb="2">
      <t>ヨウ</t>
    </rPh>
    <phoneticPr fontId="5"/>
  </si>
  <si>
    <t xml:space="preserve">　 〃 　(中)　 </t>
    <phoneticPr fontId="5"/>
  </si>
  <si>
    <t>高戸谷</t>
    <rPh sb="0" eb="1">
      <t>タカ</t>
    </rPh>
    <rPh sb="1" eb="2">
      <t>ト</t>
    </rPh>
    <rPh sb="2" eb="3">
      <t>タニ</t>
    </rPh>
    <phoneticPr fontId="5"/>
  </si>
  <si>
    <t xml:space="preserve">   〃 　(南)</t>
    <phoneticPr fontId="5"/>
  </si>
  <si>
    <t>老神</t>
    <rPh sb="0" eb="2">
      <t>オイガミ</t>
    </rPh>
    <phoneticPr fontId="5"/>
  </si>
  <si>
    <t>大原</t>
    <rPh sb="0" eb="2">
      <t>オオハラ</t>
    </rPh>
    <phoneticPr fontId="5"/>
  </si>
  <si>
    <t>園原</t>
    <rPh sb="0" eb="2">
      <t>ソノハラ</t>
    </rPh>
    <phoneticPr fontId="5"/>
  </si>
  <si>
    <t>穴原</t>
    <rPh sb="0" eb="1">
      <t>アナ</t>
    </rPh>
    <rPh sb="1" eb="2">
      <t>バラ</t>
    </rPh>
    <phoneticPr fontId="5"/>
  </si>
  <si>
    <t>根利</t>
    <rPh sb="0" eb="1">
      <t>ネ</t>
    </rPh>
    <rPh sb="1" eb="2">
      <t>リ</t>
    </rPh>
    <phoneticPr fontId="5"/>
  </si>
  <si>
    <t>南郷</t>
    <rPh sb="0" eb="2">
      <t>ナンゴウ</t>
    </rPh>
    <phoneticPr fontId="5"/>
  </si>
  <si>
    <t>輪組</t>
    <rPh sb="0" eb="1">
      <t>ワ</t>
    </rPh>
    <rPh sb="1" eb="2">
      <t>クミ</t>
    </rPh>
    <phoneticPr fontId="5"/>
  </si>
  <si>
    <t>多那</t>
    <rPh sb="0" eb="1">
      <t>タ</t>
    </rPh>
    <rPh sb="1" eb="2">
      <t>ナ</t>
    </rPh>
    <phoneticPr fontId="5"/>
  </si>
  <si>
    <t>二本松</t>
    <rPh sb="0" eb="3">
      <t>ニホンマツ</t>
    </rPh>
    <phoneticPr fontId="5"/>
  </si>
  <si>
    <t>利根管内計</t>
    <rPh sb="0" eb="2">
      <t>トネ</t>
    </rPh>
    <rPh sb="2" eb="4">
      <t>カンナイ</t>
    </rPh>
    <rPh sb="4" eb="5">
      <t>ケイ</t>
    </rPh>
    <phoneticPr fontId="5"/>
  </si>
  <si>
    <t>合計</t>
    <rPh sb="0" eb="2">
      <t>ゴウケイ</t>
    </rPh>
    <phoneticPr fontId="5"/>
  </si>
  <si>
    <t>（各年１０月１日現在）</t>
    <rPh sb="1" eb="3">
      <t>カクネン</t>
    </rPh>
    <rPh sb="5" eb="6">
      <t>ツキ</t>
    </rPh>
    <rPh sb="7" eb="8">
      <t>ニチ</t>
    </rPh>
    <rPh sb="8" eb="10">
      <t>ゲンザイ</t>
    </rPh>
    <phoneticPr fontId="7"/>
  </si>
  <si>
    <t>昭和５０年</t>
    <rPh sb="0" eb="2">
      <t>ショウワ</t>
    </rPh>
    <rPh sb="4" eb="5">
      <t>ネン</t>
    </rPh>
    <phoneticPr fontId="5"/>
  </si>
  <si>
    <t>昭和５５年</t>
    <rPh sb="0" eb="2">
      <t>ショウワ</t>
    </rPh>
    <rPh sb="4" eb="5">
      <t>ネン</t>
    </rPh>
    <phoneticPr fontId="5"/>
  </si>
  <si>
    <t>昭和６０年</t>
    <rPh sb="0" eb="2">
      <t>ショウワ</t>
    </rPh>
    <rPh sb="4" eb="5">
      <t>ネン</t>
    </rPh>
    <phoneticPr fontId="5"/>
  </si>
  <si>
    <t>平成 ２ 年</t>
    <rPh sb="0" eb="2">
      <t>ヘイセイ</t>
    </rPh>
    <rPh sb="5" eb="6">
      <t>ネン</t>
    </rPh>
    <phoneticPr fontId="5"/>
  </si>
  <si>
    <t>平成 ７ 年</t>
    <rPh sb="0" eb="2">
      <t>ヘイセイ</t>
    </rPh>
    <rPh sb="5" eb="6">
      <t>ネン</t>
    </rPh>
    <phoneticPr fontId="5"/>
  </si>
  <si>
    <t>平成１２年</t>
    <rPh sb="0" eb="2">
      <t>ヘイセイ</t>
    </rPh>
    <rPh sb="4" eb="5">
      <t>ネン</t>
    </rPh>
    <phoneticPr fontId="5"/>
  </si>
  <si>
    <t>平成１７年</t>
    <rPh sb="0" eb="2">
      <t>ヘイセイ</t>
    </rPh>
    <rPh sb="4" eb="5">
      <t>ネン</t>
    </rPh>
    <phoneticPr fontId="5"/>
  </si>
  <si>
    <t>平成２２年</t>
    <rPh sb="0" eb="2">
      <t>ヘイセイ</t>
    </rPh>
    <rPh sb="4" eb="5">
      <t>ネン</t>
    </rPh>
    <phoneticPr fontId="5"/>
  </si>
  <si>
    <t>平成２７年</t>
    <rPh sb="0" eb="2">
      <t>ヘイセイ</t>
    </rPh>
    <rPh sb="4" eb="5">
      <t>ネン</t>
    </rPh>
    <phoneticPr fontId="5"/>
  </si>
  <si>
    <t>資料：国勢調査</t>
    <rPh sb="0" eb="2">
      <t>シリョウ</t>
    </rPh>
    <rPh sb="3" eb="5">
      <t>コクセイ</t>
    </rPh>
    <rPh sb="5" eb="7">
      <t>チョウサ</t>
    </rPh>
    <phoneticPr fontId="7"/>
  </si>
  <si>
    <t>（各年１０月１日現在）</t>
  </si>
  <si>
    <t>沼田地区</t>
  </si>
  <si>
    <t>平成１２年</t>
  </si>
  <si>
    <t>平成１７年</t>
  </si>
  <si>
    <t>平成２２年</t>
  </si>
  <si>
    <t>平成２７年</t>
  </si>
  <si>
    <t>つづき</t>
  </si>
  <si>
    <t>本庁管内計(旧市)</t>
  </si>
  <si>
    <t>白沢管内（旧村）</t>
  </si>
  <si>
    <t>利根管内（旧村）</t>
  </si>
  <si>
    <t>資料：国勢調査</t>
  </si>
  <si>
    <t>総人口</t>
  </si>
  <si>
    <t>０～１４歳</t>
  </si>
  <si>
    <t>１５～６４歳</t>
  </si>
  <si>
    <t>６５歳以上</t>
  </si>
  <si>
    <t>年齢不詳</t>
  </si>
  <si>
    <t>構成比</t>
  </si>
  <si>
    <t>昭和50年</t>
    <rPh sb="0" eb="2">
      <t>ショウワ</t>
    </rPh>
    <rPh sb="4" eb="5">
      <t>ネン</t>
    </rPh>
    <phoneticPr fontId="5"/>
  </si>
  <si>
    <t>昭和55年</t>
    <rPh sb="0" eb="2">
      <t>ショウワ</t>
    </rPh>
    <rPh sb="4" eb="5">
      <t>ネン</t>
    </rPh>
    <phoneticPr fontId="5"/>
  </si>
  <si>
    <t>昭和60年</t>
    <rPh sb="0" eb="2">
      <t>ショウワ</t>
    </rPh>
    <rPh sb="4" eb="5">
      <t>ネン</t>
    </rPh>
    <phoneticPr fontId="5"/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</si>
  <si>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</si>
  <si>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</si>
  <si>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</si>
  <si>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</si>
  <si>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</si>
  <si>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</si>
  <si>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平成12年</t>
    <phoneticPr fontId="2"/>
  </si>
  <si>
    <t>平成17年</t>
    <phoneticPr fontId="2"/>
  </si>
  <si>
    <t>平成22年</t>
    <phoneticPr fontId="2"/>
  </si>
  <si>
    <t>平成27年</t>
    <phoneticPr fontId="2"/>
  </si>
  <si>
    <t>（各年１０月１日現在）</t>
    <rPh sb="1" eb="2">
      <t>カク</t>
    </rPh>
    <rPh sb="2" eb="3">
      <t>トシ</t>
    </rPh>
    <rPh sb="5" eb="6">
      <t>ガツ</t>
    </rPh>
    <rPh sb="7" eb="8">
      <t>ニチ</t>
    </rPh>
    <rPh sb="8" eb="10">
      <t>ゲンザイ</t>
    </rPh>
    <phoneticPr fontId="5"/>
  </si>
  <si>
    <t>亡</t>
  </si>
  <si>
    <t>自然増加</t>
    <rPh sb="0" eb="2">
      <t>シゼン</t>
    </rPh>
    <rPh sb="2" eb="4">
      <t>ゾウカ</t>
    </rPh>
    <phoneticPr fontId="5"/>
  </si>
  <si>
    <t>増加</t>
  </si>
  <si>
    <t>姻</t>
  </si>
  <si>
    <t>婚</t>
  </si>
  <si>
    <t>産</t>
  </si>
  <si>
    <t>実数</t>
    <phoneticPr fontId="5"/>
  </si>
  <si>
    <t>率</t>
    <phoneticPr fontId="5"/>
  </si>
  <si>
    <t>△ 362</t>
  </si>
  <si>
    <t>△ 286</t>
  </si>
  <si>
    <t>※死産率＝〔死産÷（出生＋死産）〕×1,000　他の率については人口1,000人につき</t>
    <rPh sb="11" eb="12">
      <t>ナマ</t>
    </rPh>
    <phoneticPr fontId="5"/>
  </si>
  <si>
    <t>資料：人口動態統計概況</t>
    <rPh sb="0" eb="2">
      <t>シリョウ</t>
    </rPh>
    <rPh sb="3" eb="5">
      <t>ジンコウ</t>
    </rPh>
    <rPh sb="5" eb="7">
      <t>ドウタイ</t>
    </rPh>
    <rPh sb="7" eb="9">
      <t>トウケイ</t>
    </rPh>
    <rPh sb="9" eb="11">
      <t>ガイキョウ</t>
    </rPh>
    <phoneticPr fontId="5"/>
  </si>
  <si>
    <t>（各年１０月～翌年９月）</t>
  </si>
  <si>
    <t>転入出差引増減(△）</t>
  </si>
  <si>
    <t>その他</t>
  </si>
  <si>
    <t>※その他は、転出先不明・住所設定等の数である。</t>
  </si>
  <si>
    <t>資料：県統計課〔移動人口調査〕</t>
    <phoneticPr fontId="7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</si>
  <si>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</si>
  <si>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</si>
  <si>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</si>
  <si>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</si>
  <si>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</si>
  <si>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2" eb="3">
      <t>ガン</t>
    </rPh>
    <rPh sb="3" eb="4">
      <t>ネン</t>
    </rPh>
    <phoneticPr fontId="5"/>
  </si>
  <si>
    <t>年齢区分</t>
  </si>
  <si>
    <t>総　数</t>
  </si>
  <si>
    <t xml:space="preserve"> 0～ 4</t>
    <phoneticPr fontId="7"/>
  </si>
  <si>
    <t xml:space="preserve"> 5～ 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</si>
  <si>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</si>
  <si>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</si>
  <si>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</si>
  <si>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</si>
  <si>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</si>
  <si>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</si>
  <si>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</si>
  <si>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</si>
  <si>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</si>
  <si>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  <phoneticPr fontId="7"/>
  </si>
  <si>
    <t>60～64</t>
    <phoneticPr fontId="7"/>
  </si>
  <si>
    <t>65～69</t>
    <phoneticPr fontId="7"/>
  </si>
  <si>
    <t>70～74</t>
    <phoneticPr fontId="7"/>
  </si>
  <si>
    <t>75～79</t>
    <phoneticPr fontId="7"/>
  </si>
  <si>
    <t>80～84</t>
    <phoneticPr fontId="7"/>
  </si>
  <si>
    <t>85～89</t>
    <phoneticPr fontId="7"/>
  </si>
  <si>
    <t>90～94</t>
    <phoneticPr fontId="7"/>
  </si>
  <si>
    <t>95～99</t>
    <phoneticPr fontId="7"/>
  </si>
  <si>
    <t xml:space="preserve">100～   </t>
    <phoneticPr fontId="7"/>
  </si>
  <si>
    <t>年齢</t>
    <rPh sb="0" eb="2">
      <t>ネンレイ</t>
    </rPh>
    <phoneticPr fontId="9"/>
  </si>
  <si>
    <t>0～4</t>
    <phoneticPr fontId="9"/>
  </si>
  <si>
    <t>5～9</t>
  </si>
  <si>
    <t>20～24</t>
    <phoneticPr fontId="9"/>
  </si>
  <si>
    <t>25～29</t>
    <phoneticPr fontId="9"/>
  </si>
  <si>
    <t>30～34</t>
    <phoneticPr fontId="9"/>
  </si>
  <si>
    <t>35～39</t>
    <phoneticPr fontId="9"/>
  </si>
  <si>
    <t>45～49</t>
    <phoneticPr fontId="9"/>
  </si>
  <si>
    <t>50～54</t>
    <phoneticPr fontId="9"/>
  </si>
  <si>
    <t>55～59</t>
    <phoneticPr fontId="9"/>
  </si>
  <si>
    <t>60～64</t>
    <phoneticPr fontId="9"/>
  </si>
  <si>
    <t>65～69</t>
  </si>
  <si>
    <t>70～74</t>
    <phoneticPr fontId="9"/>
  </si>
  <si>
    <t>75～79</t>
    <phoneticPr fontId="9"/>
  </si>
  <si>
    <t>80～84</t>
    <phoneticPr fontId="9"/>
  </si>
  <si>
    <t>85～89</t>
    <phoneticPr fontId="9"/>
  </si>
  <si>
    <t>90～94</t>
    <phoneticPr fontId="9"/>
  </si>
  <si>
    <t>95～99</t>
    <phoneticPr fontId="9"/>
  </si>
  <si>
    <t>100歳以上</t>
  </si>
  <si>
    <t>総人口</t>
    <rPh sb="0" eb="3">
      <t>ソウジンコウ</t>
    </rPh>
    <phoneticPr fontId="5"/>
  </si>
  <si>
    <t>総面積</t>
    <rPh sb="0" eb="3">
      <t>ソウメンセキ</t>
    </rPh>
    <phoneticPr fontId="5"/>
  </si>
  <si>
    <t>人口密度</t>
    <rPh sb="0" eb="2">
      <t>ジンコウ</t>
    </rPh>
    <rPh sb="2" eb="4">
      <t>ミツド</t>
    </rPh>
    <phoneticPr fontId="5"/>
  </si>
  <si>
    <t>人口集中地区</t>
    <rPh sb="0" eb="2">
      <t>ジンコウ</t>
    </rPh>
    <rPh sb="2" eb="4">
      <t>シュウチュウ</t>
    </rPh>
    <rPh sb="4" eb="6">
      <t>チク</t>
    </rPh>
    <phoneticPr fontId="5"/>
  </si>
  <si>
    <t>総数に対する割合</t>
    <rPh sb="0" eb="2">
      <t>ソウスウ</t>
    </rPh>
    <rPh sb="3" eb="4">
      <t>タイ</t>
    </rPh>
    <rPh sb="6" eb="8">
      <t>ワリアイ</t>
    </rPh>
    <phoneticPr fontId="5"/>
  </si>
  <si>
    <t>面積</t>
    <rPh sb="0" eb="2">
      <t>メンセキ</t>
    </rPh>
    <phoneticPr fontId="5"/>
  </si>
  <si>
    <t>-</t>
  </si>
  <si>
    <t>１０．産業大分類別１５歳以上の就業者数</t>
  </si>
  <si>
    <t>就業者数</t>
  </si>
  <si>
    <t>１次産業</t>
  </si>
  <si>
    <t>林業</t>
  </si>
  <si>
    <t>漁業</t>
  </si>
  <si>
    <t>２次産業</t>
  </si>
  <si>
    <t>鉱業、採石業、砂利採取業</t>
  </si>
  <si>
    <t>建設業</t>
  </si>
  <si>
    <t>製造業</t>
  </si>
  <si>
    <t>３次産業</t>
  </si>
  <si>
    <t>運輸業、通信業</t>
  </si>
  <si>
    <t>情報通信業</t>
  </si>
  <si>
    <t>運輸業、郵便業</t>
  </si>
  <si>
    <t>卸売業、小売業</t>
  </si>
  <si>
    <t>金融業、保険業</t>
  </si>
  <si>
    <t>不動産業、物品賃貸業</t>
  </si>
  <si>
    <t>サービス業</t>
  </si>
  <si>
    <t>宿泊業、飲食サービス業</t>
  </si>
  <si>
    <t>生活関連サービス業、娯楽業</t>
  </si>
  <si>
    <t>教育、学習支援業</t>
  </si>
  <si>
    <t>医療・福祉</t>
  </si>
  <si>
    <t>複合サービス事業</t>
  </si>
  <si>
    <t>サービス業(他に分類されないもの)</t>
  </si>
  <si>
    <t>公務</t>
  </si>
  <si>
    <t>農業</t>
    <phoneticPr fontId="2"/>
  </si>
  <si>
    <t>１１．普通世帯の世帯人員別区分</t>
  </si>
  <si>
    <t>世　　　　　帯　　　　　数</t>
  </si>
  <si>
    <t>総数</t>
  </si>
  <si>
    <t>１人</t>
  </si>
  <si>
    <t>２人</t>
  </si>
  <si>
    <t>３人</t>
  </si>
  <si>
    <t>４人</t>
  </si>
  <si>
    <t>５人</t>
  </si>
  <si>
    <t>６人</t>
  </si>
  <si>
    <t>７人以上</t>
  </si>
  <si>
    <t>１２．配偶関係（男女別１５歳以上）</t>
  </si>
  <si>
    <t>未婚</t>
  </si>
  <si>
    <t>有配偶</t>
  </si>
  <si>
    <t>死別</t>
  </si>
  <si>
    <t>離別</t>
  </si>
  <si>
    <t>55～59</t>
  </si>
  <si>
    <t>60～64</t>
  </si>
  <si>
    <t>70～74</t>
  </si>
  <si>
    <t>75～79</t>
  </si>
  <si>
    <t>80～84</t>
  </si>
  <si>
    <t>85～89</t>
  </si>
  <si>
    <t>90～94</t>
  </si>
  <si>
    <t>95～99</t>
  </si>
  <si>
    <t>※配偶関係「不詳」については除く。</t>
  </si>
  <si>
    <t>15～19歳</t>
    <phoneticPr fontId="2"/>
  </si>
  <si>
    <t>100歳以上</t>
    <phoneticPr fontId="2"/>
  </si>
  <si>
    <t>１世帯
当たり
の人員</t>
    <phoneticPr fontId="2"/>
  </si>
  <si>
    <t>１３．常住地又は従業地・通学地による人口</t>
    <rPh sb="3" eb="5">
      <t>ジョウジュウ</t>
    </rPh>
    <rPh sb="5" eb="6">
      <t>チ</t>
    </rPh>
    <rPh sb="6" eb="7">
      <t>マタ</t>
    </rPh>
    <rPh sb="8" eb="10">
      <t>ジュウギョウ</t>
    </rPh>
    <rPh sb="10" eb="11">
      <t>チ</t>
    </rPh>
    <rPh sb="12" eb="14">
      <t>ツウガク</t>
    </rPh>
    <rPh sb="14" eb="15">
      <t>チ</t>
    </rPh>
    <rPh sb="18" eb="20">
      <t>ジンコウ</t>
    </rPh>
    <phoneticPr fontId="1"/>
  </si>
  <si>
    <t>常住地による人口</t>
  </si>
  <si>
    <t>昼間人口</t>
  </si>
  <si>
    <t>流失入状況</t>
  </si>
  <si>
    <t>流出人口</t>
  </si>
  <si>
    <t>△ 49</t>
  </si>
  <si>
    <t>△ 565</t>
  </si>
  <si>
    <t>△ 1,188</t>
  </si>
  <si>
    <t>△ 1,197</t>
  </si>
  <si>
    <t>常住人口に対する昼間人口の割合</t>
    <phoneticPr fontId="2"/>
  </si>
  <si>
    <t>流入人口</t>
    <phoneticPr fontId="2"/>
  </si>
  <si>
    <t>１４．年齢別の人口１歳階級</t>
    <rPh sb="3" eb="5">
      <t>ネンレイ</t>
    </rPh>
    <rPh sb="5" eb="6">
      <t>ベツ</t>
    </rPh>
    <rPh sb="7" eb="9">
      <t>ジンコウ</t>
    </rPh>
    <rPh sb="10" eb="11">
      <t>サイ</t>
    </rPh>
    <rPh sb="11" eb="13">
      <t>カイキュウ</t>
    </rPh>
    <phoneticPr fontId="5"/>
  </si>
  <si>
    <t>平成１２年</t>
    <rPh sb="0" eb="2">
      <t>ヘイセイ</t>
    </rPh>
    <rPh sb="4" eb="5">
      <t>ネン</t>
    </rPh>
    <phoneticPr fontId="9"/>
  </si>
  <si>
    <t>平成１７年</t>
    <rPh sb="0" eb="2">
      <t>ヘイセイ</t>
    </rPh>
    <rPh sb="4" eb="5">
      <t>ネン</t>
    </rPh>
    <phoneticPr fontId="9"/>
  </si>
  <si>
    <t>平成２２年</t>
    <rPh sb="0" eb="2">
      <t>ヘイセイ</t>
    </rPh>
    <rPh sb="4" eb="5">
      <t>ネン</t>
    </rPh>
    <phoneticPr fontId="9"/>
  </si>
  <si>
    <t>平成２７年</t>
    <rPh sb="0" eb="2">
      <t>ヘイセイ</t>
    </rPh>
    <rPh sb="4" eb="5">
      <t>ネン</t>
    </rPh>
    <phoneticPr fontId="9"/>
  </si>
  <si>
    <t>総数</t>
    <phoneticPr fontId="9"/>
  </si>
  <si>
    <t>総数</t>
    <rPh sb="0" eb="2">
      <t>ソウスウ</t>
    </rPh>
    <phoneticPr fontId="9"/>
  </si>
  <si>
    <t>不詳</t>
    <phoneticPr fontId="9"/>
  </si>
  <si>
    <t>１５．労働力状態（１５歳以上）</t>
    <rPh sb="3" eb="6">
      <t>ロウドウリョク</t>
    </rPh>
    <rPh sb="6" eb="8">
      <t>ジョウタイ</t>
    </rPh>
    <rPh sb="11" eb="14">
      <t>サイイジョウ</t>
    </rPh>
    <phoneticPr fontId="5"/>
  </si>
  <si>
    <t>総数</t>
    <rPh sb="0" eb="2">
      <t>ソウスウ</t>
    </rPh>
    <phoneticPr fontId="5"/>
  </si>
  <si>
    <t>非労働力
人口</t>
    <rPh sb="0" eb="1">
      <t>ヒ</t>
    </rPh>
    <rPh sb="1" eb="3">
      <t>ロウドウ</t>
    </rPh>
    <rPh sb="3" eb="4">
      <t>チカラ</t>
    </rPh>
    <rPh sb="5" eb="7">
      <t>ジンコウ</t>
    </rPh>
    <phoneticPr fontId="7"/>
  </si>
  <si>
    <t>主に仕事</t>
    <rPh sb="0" eb="1">
      <t>オモ</t>
    </rPh>
    <rPh sb="2" eb="4">
      <t>シゴト</t>
    </rPh>
    <phoneticPr fontId="7"/>
  </si>
  <si>
    <t>休業者</t>
    <rPh sb="0" eb="3">
      <t>キュウギョウシャ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</si>
  <si>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</si>
  <si>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</si>
  <si>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１６．市別の国勢調査人口</t>
    <rPh sb="3" eb="4">
      <t>シ</t>
    </rPh>
    <rPh sb="4" eb="5">
      <t>ベツ</t>
    </rPh>
    <rPh sb="6" eb="8">
      <t>コクセイ</t>
    </rPh>
    <rPh sb="8" eb="10">
      <t>チョウサ</t>
    </rPh>
    <rPh sb="10" eb="12">
      <t>ジンコウ</t>
    </rPh>
    <phoneticPr fontId="5"/>
  </si>
  <si>
    <t>群馬県</t>
  </si>
  <si>
    <t>市部</t>
  </si>
  <si>
    <t>郡部</t>
  </si>
  <si>
    <t>みどり市</t>
  </si>
  <si>
    <t>１７．１５歳以上就業者・通学者流出状況</t>
    <rPh sb="5" eb="6">
      <t>サイ</t>
    </rPh>
    <rPh sb="6" eb="8">
      <t>イジョウ</t>
    </rPh>
    <rPh sb="8" eb="11">
      <t>シュウギョウシャ</t>
    </rPh>
    <rPh sb="12" eb="15">
      <t>ツウガクシャ</t>
    </rPh>
    <rPh sb="15" eb="17">
      <t>リュウシュツ</t>
    </rPh>
    <rPh sb="17" eb="19">
      <t>ジョウキョウ</t>
    </rPh>
    <phoneticPr fontId="5"/>
  </si>
  <si>
    <t>総数</t>
    <rPh sb="0" eb="2">
      <t>ソウスウ</t>
    </rPh>
    <phoneticPr fontId="7"/>
  </si>
  <si>
    <t>就業者</t>
    <rPh sb="0" eb="3">
      <t>シュウギョウシャ</t>
    </rPh>
    <phoneticPr fontId="7"/>
  </si>
  <si>
    <t>通学者</t>
    <rPh sb="0" eb="1">
      <t>ツウ</t>
    </rPh>
    <rPh sb="1" eb="3">
      <t>ガクシャ</t>
    </rPh>
    <phoneticPr fontId="7"/>
  </si>
  <si>
    <t>県内計</t>
    <rPh sb="0" eb="2">
      <t>ケンナイ</t>
    </rPh>
    <rPh sb="2" eb="3">
      <t>ケイ</t>
    </rPh>
    <phoneticPr fontId="7"/>
  </si>
  <si>
    <t>前橋市</t>
    <rPh sb="0" eb="1">
      <t>マエ</t>
    </rPh>
    <rPh sb="1" eb="2">
      <t>ハシ</t>
    </rPh>
    <rPh sb="2" eb="3">
      <t>シ</t>
    </rPh>
    <phoneticPr fontId="17"/>
  </si>
  <si>
    <t>(富士見村)</t>
    <phoneticPr fontId="7"/>
  </si>
  <si>
    <t>-</t>
    <phoneticPr fontId="7"/>
  </si>
  <si>
    <t>高崎市</t>
    <rPh sb="0" eb="1">
      <t>タカ</t>
    </rPh>
    <rPh sb="1" eb="2">
      <t>ザキ</t>
    </rPh>
    <rPh sb="2" eb="3">
      <t>シ</t>
    </rPh>
    <phoneticPr fontId="17"/>
  </si>
  <si>
    <t>(群馬町)</t>
    <phoneticPr fontId="7"/>
  </si>
  <si>
    <t>桐生市</t>
    <rPh sb="0" eb="1">
      <t>キリ</t>
    </rPh>
    <rPh sb="1" eb="2">
      <t>ショウ</t>
    </rPh>
    <rPh sb="2" eb="3">
      <t>シ</t>
    </rPh>
    <phoneticPr fontId="17"/>
  </si>
  <si>
    <t>伊勢崎市</t>
    <rPh sb="0" eb="3">
      <t>イセサキ</t>
    </rPh>
    <rPh sb="3" eb="4">
      <t>シ</t>
    </rPh>
    <phoneticPr fontId="17"/>
  </si>
  <si>
    <t>太田市</t>
    <rPh sb="0" eb="3">
      <t>オオタシ</t>
    </rPh>
    <phoneticPr fontId="7"/>
  </si>
  <si>
    <t>(白沢村)</t>
    <phoneticPr fontId="17"/>
  </si>
  <si>
    <t>(利根村)</t>
    <phoneticPr fontId="17"/>
  </si>
  <si>
    <t>館林市</t>
    <rPh sb="0" eb="3">
      <t>タテバヤシシ</t>
    </rPh>
    <phoneticPr fontId="7"/>
  </si>
  <si>
    <t>渋川市</t>
    <rPh sb="0" eb="1">
      <t>シブ</t>
    </rPh>
    <rPh sb="1" eb="2">
      <t>カワ</t>
    </rPh>
    <rPh sb="2" eb="3">
      <t>シ</t>
    </rPh>
    <phoneticPr fontId="17"/>
  </si>
  <si>
    <t>(北橘村)</t>
    <phoneticPr fontId="7"/>
  </si>
  <si>
    <t>(赤城村)</t>
    <phoneticPr fontId="17"/>
  </si>
  <si>
    <t>(子持村)</t>
    <phoneticPr fontId="17"/>
  </si>
  <si>
    <t>(小野上村)</t>
    <phoneticPr fontId="7"/>
  </si>
  <si>
    <t>(伊香保町)</t>
    <phoneticPr fontId="7"/>
  </si>
  <si>
    <t>藤岡市</t>
    <rPh sb="0" eb="3">
      <t>フジオカシ</t>
    </rPh>
    <phoneticPr fontId="7"/>
  </si>
  <si>
    <t>富岡市</t>
    <rPh sb="0" eb="3">
      <t>トミオカシ</t>
    </rPh>
    <phoneticPr fontId="7"/>
  </si>
  <si>
    <t>安中市</t>
    <rPh sb="0" eb="3">
      <t>アンナカシ</t>
    </rPh>
    <phoneticPr fontId="7"/>
  </si>
  <si>
    <t>みどり市</t>
    <rPh sb="3" eb="4">
      <t>シ</t>
    </rPh>
    <phoneticPr fontId="7"/>
  </si>
  <si>
    <t>榛東村</t>
    <rPh sb="0" eb="3">
      <t>シントウムラ</t>
    </rPh>
    <phoneticPr fontId="7"/>
  </si>
  <si>
    <t>吉岡町</t>
    <rPh sb="0" eb="2">
      <t>ヨシオカ</t>
    </rPh>
    <rPh sb="2" eb="3">
      <t>マチ</t>
    </rPh>
    <phoneticPr fontId="7"/>
  </si>
  <si>
    <t>中之条町</t>
    <rPh sb="0" eb="4">
      <t>ナカノジョウマチ</t>
    </rPh>
    <phoneticPr fontId="17"/>
  </si>
  <si>
    <t>長野原町</t>
    <rPh sb="0" eb="4">
      <t>ナガノハラマチ</t>
    </rPh>
    <phoneticPr fontId="7"/>
  </si>
  <si>
    <t>嬬恋村</t>
    <phoneticPr fontId="7"/>
  </si>
  <si>
    <t>草津町</t>
    <rPh sb="0" eb="1">
      <t>クサ</t>
    </rPh>
    <rPh sb="1" eb="2">
      <t>ヅ</t>
    </rPh>
    <rPh sb="2" eb="3">
      <t>マチ</t>
    </rPh>
    <phoneticPr fontId="7"/>
  </si>
  <si>
    <t>高山村</t>
    <rPh sb="0" eb="3">
      <t>タカヤマムラ</t>
    </rPh>
    <phoneticPr fontId="7"/>
  </si>
  <si>
    <t>東吾妻町</t>
    <phoneticPr fontId="7"/>
  </si>
  <si>
    <t>(吾妻町)</t>
    <phoneticPr fontId="7"/>
  </si>
  <si>
    <t>片品村</t>
    <rPh sb="0" eb="3">
      <t>カタシナムラ</t>
    </rPh>
    <phoneticPr fontId="17"/>
  </si>
  <si>
    <t>川場村</t>
    <rPh sb="0" eb="3">
      <t>カワバムラ</t>
    </rPh>
    <phoneticPr fontId="17"/>
  </si>
  <si>
    <t>昭和村</t>
    <rPh sb="0" eb="2">
      <t>ショウワ</t>
    </rPh>
    <rPh sb="2" eb="3">
      <t>ムラ</t>
    </rPh>
    <phoneticPr fontId="17"/>
  </si>
  <si>
    <t>みなかみ町</t>
    <rPh sb="4" eb="5">
      <t>マチ</t>
    </rPh>
    <phoneticPr fontId="7"/>
  </si>
  <si>
    <t>(月夜野町)</t>
    <phoneticPr fontId="17"/>
  </si>
  <si>
    <t>(水上町)</t>
    <phoneticPr fontId="17"/>
  </si>
  <si>
    <t>(新治村)</t>
    <phoneticPr fontId="17"/>
  </si>
  <si>
    <t>玉村町</t>
    <rPh sb="0" eb="3">
      <t>タマムラマチ</t>
    </rPh>
    <phoneticPr fontId="7"/>
  </si>
  <si>
    <t>千代田町</t>
  </si>
  <si>
    <t>大泉町</t>
    <phoneticPr fontId="7"/>
  </si>
  <si>
    <t>その他の市町村</t>
    <rPh sb="2" eb="3">
      <t>タ</t>
    </rPh>
    <rPh sb="4" eb="7">
      <t>シチョウソン</t>
    </rPh>
    <phoneticPr fontId="7"/>
  </si>
  <si>
    <t>他県計</t>
    <rPh sb="0" eb="2">
      <t>タケン</t>
    </rPh>
    <rPh sb="2" eb="3">
      <t>ケイ</t>
    </rPh>
    <phoneticPr fontId="7"/>
  </si>
  <si>
    <t>茨城県</t>
    <rPh sb="0" eb="3">
      <t>イバラギケン</t>
    </rPh>
    <phoneticPr fontId="7"/>
  </si>
  <si>
    <t>栃木県</t>
    <rPh sb="0" eb="3">
      <t>トチギケン</t>
    </rPh>
    <phoneticPr fontId="7"/>
  </si>
  <si>
    <t>埼玉県</t>
    <rPh sb="0" eb="3">
      <t>サイタマケン</t>
    </rPh>
    <phoneticPr fontId="7"/>
  </si>
  <si>
    <t>千葉県</t>
    <rPh sb="0" eb="3">
      <t>チバケン</t>
    </rPh>
    <phoneticPr fontId="7"/>
  </si>
  <si>
    <t>東京都</t>
    <rPh sb="0" eb="3">
      <t>トウキョウト</t>
    </rPh>
    <phoneticPr fontId="7"/>
  </si>
  <si>
    <t>神奈川県</t>
    <rPh sb="0" eb="4">
      <t>カナガワケン</t>
    </rPh>
    <phoneticPr fontId="7"/>
  </si>
  <si>
    <t>新潟県</t>
    <rPh sb="0" eb="3">
      <t>ニイガタケン</t>
    </rPh>
    <phoneticPr fontId="7"/>
  </si>
  <si>
    <t>長野県</t>
    <rPh sb="0" eb="3">
      <t>ナガノケン</t>
    </rPh>
    <phoneticPr fontId="7"/>
  </si>
  <si>
    <t>その他の県</t>
    <rPh sb="2" eb="3">
      <t>タ</t>
    </rPh>
    <rPh sb="4" eb="5">
      <t>ケン</t>
    </rPh>
    <phoneticPr fontId="7"/>
  </si>
  <si>
    <t>１８．１５歳以上就業者・通学者流入状況</t>
    <rPh sb="5" eb="6">
      <t>サイ</t>
    </rPh>
    <rPh sb="6" eb="8">
      <t>イジョウ</t>
    </rPh>
    <rPh sb="8" eb="11">
      <t>シュウギョウシャ</t>
    </rPh>
    <rPh sb="12" eb="15">
      <t>ツウガクシャ</t>
    </rPh>
    <rPh sb="15" eb="17">
      <t>リュウニュウ</t>
    </rPh>
    <rPh sb="17" eb="19">
      <t>ジョウキョウ</t>
    </rPh>
    <phoneticPr fontId="5"/>
  </si>
  <si>
    <t>(大胡町)</t>
    <phoneticPr fontId="7"/>
  </si>
  <si>
    <t>(箕郷町)</t>
    <phoneticPr fontId="7"/>
  </si>
  <si>
    <t>桐生市</t>
    <rPh sb="0" eb="3">
      <t>キリュウシ</t>
    </rPh>
    <phoneticPr fontId="7"/>
  </si>
  <si>
    <t>伊勢崎市</t>
    <rPh sb="0" eb="3">
      <t>イセサキ</t>
    </rPh>
    <rPh sb="3" eb="4">
      <t>シ</t>
    </rPh>
    <phoneticPr fontId="7"/>
  </si>
  <si>
    <t>(北橘村)</t>
  </si>
  <si>
    <t>(赤城村)</t>
  </si>
  <si>
    <t>(子持村)</t>
  </si>
  <si>
    <t>(小野上村)</t>
  </si>
  <si>
    <t>(伊香保町)</t>
  </si>
  <si>
    <t>神流町</t>
    <phoneticPr fontId="7"/>
  </si>
  <si>
    <t>下仁田町</t>
    <phoneticPr fontId="7"/>
  </si>
  <si>
    <t>甘楽町</t>
    <phoneticPr fontId="7"/>
  </si>
  <si>
    <t>長野原町</t>
    <rPh sb="0" eb="4">
      <t>ナガノハラマチ</t>
    </rPh>
    <phoneticPr fontId="17"/>
  </si>
  <si>
    <t>嬬恋村</t>
    <phoneticPr fontId="17"/>
  </si>
  <si>
    <t>草津町</t>
    <rPh sb="0" eb="1">
      <t>クサ</t>
    </rPh>
    <rPh sb="1" eb="2">
      <t>ヅ</t>
    </rPh>
    <rPh sb="2" eb="3">
      <t>マチ</t>
    </rPh>
    <phoneticPr fontId="17"/>
  </si>
  <si>
    <t>千代田町</t>
    <phoneticPr fontId="7"/>
  </si>
  <si>
    <t>東京都特別区部</t>
    <rPh sb="0" eb="3">
      <t>トウキョウト</t>
    </rPh>
    <rPh sb="3" eb="5">
      <t>トクベツ</t>
    </rPh>
    <rPh sb="5" eb="6">
      <t>ク</t>
    </rPh>
    <rPh sb="6" eb="7">
      <t>ブ</t>
    </rPh>
    <phoneticPr fontId="7"/>
  </si>
  <si>
    <t>東京都特別区以外の市町村</t>
    <rPh sb="0" eb="3">
      <t>トウキョウト</t>
    </rPh>
    <rPh sb="3" eb="6">
      <t>トクベツク</t>
    </rPh>
    <rPh sb="6" eb="8">
      <t>イガイ</t>
    </rPh>
    <rPh sb="9" eb="12">
      <t>シチョウソン</t>
    </rPh>
    <phoneticPr fontId="7"/>
  </si>
  <si>
    <t>小計</t>
  </si>
  <si>
    <t>区分</t>
  </si>
  <si>
    <t>分類不能</t>
  </si>
  <si>
    <t>電気・ガス・熱供給・水道業</t>
    <phoneticPr fontId="2"/>
  </si>
  <si>
    <t>学術研究、専門・技術サービス業</t>
    <phoneticPr fontId="2"/>
  </si>
  <si>
    <t>世帯人員</t>
    <phoneticPr fontId="2"/>
  </si>
  <si>
    <t>増減</t>
  </si>
  <si>
    <t>従業も通学もしていない</t>
    <phoneticPr fontId="7"/>
  </si>
  <si>
    <t>自宅で従業</t>
    <phoneticPr fontId="2"/>
  </si>
  <si>
    <t>自宅外の自市で従業通学</t>
    <phoneticPr fontId="2"/>
  </si>
  <si>
    <t>県内他市町村で従業通学</t>
    <phoneticPr fontId="2"/>
  </si>
  <si>
    <t>他県で従業・通学</t>
    <phoneticPr fontId="2"/>
  </si>
  <si>
    <t>自市内に常住</t>
    <phoneticPr fontId="2"/>
  </si>
  <si>
    <t>県内他市町村に常住</t>
    <phoneticPr fontId="2"/>
  </si>
  <si>
    <t>他県に常住</t>
    <phoneticPr fontId="2"/>
  </si>
  <si>
    <t>労働力人口</t>
    <rPh sb="0" eb="1">
      <t>ロウ</t>
    </rPh>
    <rPh sb="1" eb="2">
      <t>ハタラキ</t>
    </rPh>
    <rPh sb="2" eb="3">
      <t>チカラ</t>
    </rPh>
    <rPh sb="3" eb="4">
      <t>ジン</t>
    </rPh>
    <rPh sb="4" eb="5">
      <t>クチ</t>
    </rPh>
    <phoneticPr fontId="5"/>
  </si>
  <si>
    <t>就業者</t>
    <rPh sb="0" eb="1">
      <t>シュウ</t>
    </rPh>
    <rPh sb="1" eb="2">
      <t>ギョウ</t>
    </rPh>
    <rPh sb="2" eb="3">
      <t>シャ</t>
    </rPh>
    <phoneticPr fontId="7"/>
  </si>
  <si>
    <t>完全失業者</t>
    <rPh sb="0" eb="1">
      <t>カン</t>
    </rPh>
    <rPh sb="1" eb="2">
      <t>ゼン</t>
    </rPh>
    <rPh sb="2" eb="4">
      <t>シツギョウ</t>
    </rPh>
    <rPh sb="4" eb="5">
      <t>シャ</t>
    </rPh>
    <phoneticPr fontId="7"/>
  </si>
  <si>
    <t>家事の他仕事</t>
    <rPh sb="0" eb="2">
      <t>カジ</t>
    </rPh>
    <rPh sb="3" eb="4">
      <t>ホカ</t>
    </rPh>
    <rPh sb="4" eb="6">
      <t>シゴト</t>
    </rPh>
    <phoneticPr fontId="7"/>
  </si>
  <si>
    <t>通学のかたわら仕事</t>
    <rPh sb="0" eb="2">
      <t>ツウガク</t>
    </rPh>
    <rPh sb="7" eb="9">
      <t>シゴト</t>
    </rPh>
    <phoneticPr fontId="7"/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</si>
  <si>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</si>
  <si>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</si>
  <si>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</si>
  <si>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</si>
  <si>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</si>
  <si>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</si>
  <si>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</si>
  <si>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</si>
  <si>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</si>
  <si>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</si>
  <si>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</si>
  <si>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年次</t>
  </si>
  <si>
    <t>人口</t>
  </si>
  <si>
    <t>人口</t>
    <rPh sb="1" eb="2">
      <t>クチ</t>
    </rPh>
    <phoneticPr fontId="5"/>
  </si>
  <si>
    <t>沼田市</t>
    <rPh sb="0" eb="1">
      <t>ヌマ</t>
    </rPh>
    <rPh sb="1" eb="2">
      <t>タ</t>
    </rPh>
    <rPh sb="2" eb="3">
      <t>シ</t>
    </rPh>
    <phoneticPr fontId="5"/>
  </si>
  <si>
    <t>群馬県</t>
    <rPh sb="0" eb="1">
      <t>グン</t>
    </rPh>
    <rPh sb="1" eb="2">
      <t>ウマ</t>
    </rPh>
    <rPh sb="2" eb="3">
      <t>ケン</t>
    </rPh>
    <phoneticPr fontId="5"/>
  </si>
  <si>
    <t>全国</t>
    <rPh sb="0" eb="1">
      <t>ゼン</t>
    </rPh>
    <rPh sb="1" eb="2">
      <t>コク</t>
    </rPh>
    <phoneticPr fontId="5"/>
  </si>
  <si>
    <t>人口</t>
    <rPh sb="0" eb="1">
      <t>ヒト</t>
    </rPh>
    <rPh sb="1" eb="2">
      <t>クチ</t>
    </rPh>
    <phoneticPr fontId="5"/>
  </si>
  <si>
    <t>１．人口及び世帯数の推移</t>
  </si>
  <si>
    <t>２．行政区別人口及び世帯数</t>
  </si>
  <si>
    <t>３．国勢調査人口及び世帯数の推移</t>
    <rPh sb="2" eb="4">
      <t>コクセイ</t>
    </rPh>
    <rPh sb="4" eb="6">
      <t>チョウサ</t>
    </rPh>
    <rPh sb="8" eb="9">
      <t>オヨ</t>
    </rPh>
    <rPh sb="10" eb="13">
      <t>セタイスウ</t>
    </rPh>
    <rPh sb="14" eb="16">
      <t>スイイ</t>
    </rPh>
    <phoneticPr fontId="5"/>
  </si>
  <si>
    <t>４．国勢調査地区別の人口及び世帯数</t>
    <rPh sb="2" eb="4">
      <t>コクセイ</t>
    </rPh>
    <rPh sb="4" eb="6">
      <t>チョウサ</t>
    </rPh>
    <rPh sb="6" eb="8">
      <t>チク</t>
    </rPh>
    <rPh sb="8" eb="9">
      <t>ベツ</t>
    </rPh>
    <rPh sb="10" eb="12">
      <t>ジンコウ</t>
    </rPh>
    <rPh sb="12" eb="13">
      <t>オヨ</t>
    </rPh>
    <rPh sb="14" eb="17">
      <t>セタイスウ</t>
    </rPh>
    <phoneticPr fontId="5"/>
  </si>
  <si>
    <t>５．年齢３区分別の人口割合</t>
    <rPh sb="2" eb="4">
      <t>ネンレイ</t>
    </rPh>
    <rPh sb="5" eb="6">
      <t>ク</t>
    </rPh>
    <rPh sb="6" eb="8">
      <t>ブンベツ</t>
    </rPh>
    <rPh sb="9" eb="11">
      <t>ジンコウ</t>
    </rPh>
    <rPh sb="11" eb="13">
      <t>ワリアイ</t>
    </rPh>
    <phoneticPr fontId="5"/>
  </si>
  <si>
    <t>６．自然動態</t>
  </si>
  <si>
    <t>出生</t>
    <phoneticPr fontId="5"/>
  </si>
  <si>
    <t>死亡</t>
    <phoneticPr fontId="5"/>
  </si>
  <si>
    <t>婚姻</t>
    <phoneticPr fontId="5"/>
  </si>
  <si>
    <t>離婚</t>
    <phoneticPr fontId="5"/>
  </si>
  <si>
    <t>死産</t>
    <phoneticPr fontId="5"/>
  </si>
  <si>
    <t>７．社会動態</t>
  </si>
  <si>
    <t>転入</t>
  </si>
  <si>
    <t>転出</t>
  </si>
  <si>
    <t>県内</t>
  </si>
  <si>
    <t>県外</t>
  </si>
  <si>
    <t>８．年齢別人口（５歳階級）</t>
  </si>
  <si>
    <t>総数</t>
    <phoneticPr fontId="2"/>
  </si>
  <si>
    <t>９．人口集中地区（ＤＩＤ）の人口と面積</t>
    <rPh sb="2" eb="4">
      <t>ジンコウ</t>
    </rPh>
    <rPh sb="4" eb="6">
      <t>シュウチュウ</t>
    </rPh>
    <rPh sb="6" eb="8">
      <t>チク</t>
    </rPh>
    <rPh sb="14" eb="16">
      <t>ジンコウ</t>
    </rPh>
    <rPh sb="17" eb="19">
      <t>メンセキ</t>
    </rPh>
    <phoneticPr fontId="5"/>
  </si>
  <si>
    <t>年齢</t>
  </si>
  <si>
    <t>年次</t>
    <phoneticPr fontId="5"/>
  </si>
  <si>
    <t>年次</t>
    <phoneticPr fontId="2"/>
  </si>
  <si>
    <t>年次</t>
    <rPh sb="0" eb="1">
      <t>トシ</t>
    </rPh>
    <rPh sb="1" eb="2">
      <t>ツギ</t>
    </rPh>
    <phoneticPr fontId="7"/>
  </si>
  <si>
    <t>昭和43年</t>
  </si>
  <si>
    <t>昭和44年</t>
  </si>
  <si>
    <t>平成元年</t>
  </si>
  <si>
    <t>平成2年</t>
  </si>
  <si>
    <t>平成3年</t>
  </si>
  <si>
    <t>令和元年</t>
  </si>
  <si>
    <t>令和2年</t>
  </si>
  <si>
    <t>令和3年</t>
    <phoneticPr fontId="2"/>
  </si>
  <si>
    <t>令和2年</t>
    <rPh sb="0" eb="2">
      <t>レイワ</t>
    </rPh>
    <rPh sb="3" eb="4">
      <t>ネン</t>
    </rPh>
    <phoneticPr fontId="5"/>
  </si>
  <si>
    <t>令和2年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</si>
  <si>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</si>
  <si>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△ 342</t>
  </si>
  <si>
    <t>△ 353</t>
  </si>
  <si>
    <t xml:space="preserve"> △ 7.3</t>
  </si>
  <si>
    <t>△ 379</t>
  </si>
  <si>
    <t xml:space="preserve"> △ 8.0</t>
  </si>
  <si>
    <t>△ 436</t>
  </si>
  <si>
    <t>△ 9.4</t>
  </si>
  <si>
    <t>△ 404</t>
  </si>
  <si>
    <t>△ 8.8</t>
  </si>
  <si>
    <t>令和2年</t>
    <rPh sb="3" eb="4">
      <t>ネン</t>
    </rPh>
    <phoneticPr fontId="5"/>
  </si>
  <si>
    <t>令和元年</t>
    <rPh sb="0" eb="2">
      <t>レイワ</t>
    </rPh>
    <rPh sb="2" eb="3">
      <t>モト</t>
    </rPh>
    <rPh sb="3" eb="4">
      <t>ネン</t>
    </rPh>
    <phoneticPr fontId="2"/>
  </si>
  <si>
    <t>令和２年</t>
    <rPh sb="0" eb="2">
      <t>レイワ</t>
    </rPh>
    <rPh sb="3" eb="4">
      <t>ネン</t>
    </rPh>
    <phoneticPr fontId="5"/>
  </si>
  <si>
    <t>令和２年</t>
    <rPh sb="0" eb="2">
      <t>レイワ</t>
    </rPh>
    <phoneticPr fontId="2"/>
  </si>
  <si>
    <t>-</t>
    <phoneticPr fontId="2"/>
  </si>
  <si>
    <t>令和2年</t>
    <rPh sb="0" eb="2">
      <t>レイワ</t>
    </rPh>
    <rPh sb="3" eb="4">
      <t>ネン</t>
    </rPh>
    <phoneticPr fontId="2"/>
  </si>
  <si>
    <t>池田地区</t>
    <phoneticPr fontId="2"/>
  </si>
  <si>
    <t>令和２年</t>
    <rPh sb="0" eb="2">
      <t>レイワ</t>
    </rPh>
    <rPh sb="3" eb="4">
      <t>ネン</t>
    </rPh>
    <phoneticPr fontId="9"/>
  </si>
  <si>
    <t>-</t>
    <phoneticPr fontId="2"/>
  </si>
  <si>
    <t>（令和２年１０月１日現在）</t>
    <rPh sb="1" eb="3">
      <t>レイワ</t>
    </rPh>
    <phoneticPr fontId="2"/>
  </si>
  <si>
    <t>令和4年</t>
    <phoneticPr fontId="2"/>
  </si>
  <si>
    <t>令和3年</t>
    <rPh sb="3" eb="4">
      <t>ネン</t>
    </rPh>
    <phoneticPr fontId="5"/>
  </si>
  <si>
    <t>(令和２年１０月１日現在）</t>
    <rPh sb="1" eb="3">
      <t>レイワ</t>
    </rPh>
    <phoneticPr fontId="2"/>
  </si>
  <si>
    <t>令和2年</t>
    <rPh sb="0" eb="2">
      <t>レイワ</t>
    </rPh>
    <phoneticPr fontId="2"/>
  </si>
  <si>
    <t>令和5年</t>
    <phoneticPr fontId="2"/>
  </si>
  <si>
    <t>令和4年</t>
    <rPh sb="3" eb="4">
      <t>ネン</t>
    </rPh>
    <phoneticPr fontId="5"/>
  </si>
  <si>
    <t>令和3年</t>
    <rPh sb="0" eb="2">
      <t>レイワ</t>
    </rPh>
    <rPh sb="3" eb="4">
      <t>ネン</t>
    </rPh>
    <phoneticPr fontId="2"/>
  </si>
  <si>
    <t>△ 1,126</t>
    <phoneticPr fontId="2"/>
  </si>
  <si>
    <t>資料：住民基本台帳人口(外国人含む)　（市民課）　</t>
    <rPh sb="5" eb="9">
      <t>キホンダイチョウ</t>
    </rPh>
    <rPh sb="9" eb="11">
      <t>ジンコウ</t>
    </rPh>
    <rPh sb="15" eb="16">
      <t>フク</t>
    </rPh>
    <phoneticPr fontId="5"/>
  </si>
  <si>
    <t>（各年１０月１日現在）　</t>
    <rPh sb="1" eb="3">
      <t>カクネン</t>
    </rPh>
    <rPh sb="5" eb="6">
      <t>ツキ</t>
    </rPh>
    <rPh sb="7" eb="8">
      <t>ニチ</t>
    </rPh>
    <rPh sb="8" eb="10">
      <t>ゲンザイ</t>
    </rPh>
    <phoneticPr fontId="7"/>
  </si>
  <si>
    <t>-</t>
    <phoneticPr fontId="2"/>
  </si>
  <si>
    <t>　　 　地域
年次</t>
    <phoneticPr fontId="7"/>
  </si>
  <si>
    <t>　平成元年以前は１３６．６５ｋ㎡として算出している。</t>
    <phoneticPr fontId="2"/>
  </si>
  <si>
    <t>　資料：住民基本台帳人口及び外国人登録人口（市民課）、全国都道府県市町村別面積調　　</t>
    <phoneticPr fontId="2"/>
  </si>
  <si>
    <t>※人口集中地区は、統計データに基づいて一定の基準により都市的地域を定めたものであり、原則として</t>
    <rPh sb="1" eb="3">
      <t>ジンコウ</t>
    </rPh>
    <rPh sb="3" eb="5">
      <t>シュウチュウ</t>
    </rPh>
    <rPh sb="5" eb="7">
      <t>チク</t>
    </rPh>
    <rPh sb="9" eb="11">
      <t>トウケイ</t>
    </rPh>
    <rPh sb="15" eb="16">
      <t>モト</t>
    </rPh>
    <rPh sb="19" eb="21">
      <t>イッテイ</t>
    </rPh>
    <rPh sb="22" eb="24">
      <t>キジュン</t>
    </rPh>
    <rPh sb="27" eb="30">
      <t>トシテキ</t>
    </rPh>
    <rPh sb="30" eb="32">
      <t>チイキ</t>
    </rPh>
    <rPh sb="33" eb="34">
      <t>サダ</t>
    </rPh>
    <rPh sb="42" eb="44">
      <t>ゲンソク</t>
    </rPh>
    <phoneticPr fontId="5"/>
  </si>
  <si>
    <t>　</t>
    <phoneticPr fontId="5"/>
  </si>
  <si>
    <r>
      <t>　１km</t>
    </r>
    <r>
      <rPr>
        <vertAlign val="superscript"/>
        <sz val="10.45"/>
        <color indexed="8"/>
        <rFont val="ＭＳ ゴシック"/>
        <family val="3"/>
        <charset val="128"/>
      </rPr>
      <t>2</t>
    </r>
    <r>
      <rPr>
        <sz val="11"/>
        <color theme="1"/>
        <rFont val="ＭＳ ゴシック"/>
        <family val="2"/>
        <charset val="128"/>
      </rPr>
      <t>当たり4,000人以上の人口密度をもつ単位区が市町村内で隣接して5,000人以上となる地域をいう。</t>
    </r>
    <rPh sb="5" eb="6">
      <t>ア</t>
    </rPh>
    <rPh sb="13" eb="14">
      <t>ニン</t>
    </rPh>
    <rPh sb="14" eb="16">
      <t>イジョウ</t>
    </rPh>
    <rPh sb="17" eb="19">
      <t>ジンコウ</t>
    </rPh>
    <rPh sb="19" eb="21">
      <t>ミツド</t>
    </rPh>
    <rPh sb="24" eb="26">
      <t>タンイ</t>
    </rPh>
    <rPh sb="26" eb="27">
      <t>ク</t>
    </rPh>
    <rPh sb="28" eb="31">
      <t>シチョウソン</t>
    </rPh>
    <rPh sb="31" eb="32">
      <t>ナイ</t>
    </rPh>
    <rPh sb="33" eb="35">
      <t>リンセツ</t>
    </rPh>
    <rPh sb="42" eb="43">
      <t>ニン</t>
    </rPh>
    <rPh sb="43" eb="45">
      <t>イジョウ</t>
    </rPh>
    <phoneticPr fontId="5"/>
  </si>
  <si>
    <t>-</t>
    <phoneticPr fontId="2"/>
  </si>
  <si>
    <t>令和6年</t>
  </si>
  <si>
    <t>　（令和６年９月３０日現在）</t>
    <rPh sb="2" eb="4">
      <t>レイワ</t>
    </rPh>
    <rPh sb="11" eb="13">
      <t>ゲンザイ</t>
    </rPh>
    <phoneticPr fontId="5"/>
  </si>
  <si>
    <t>令和5年</t>
    <rPh sb="3" eb="4">
      <t>ネン</t>
    </rPh>
    <phoneticPr fontId="5"/>
  </si>
  <si>
    <t>令和4年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</si>
</sst>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#,##0_ "/>
    <numFmt numFmtId="178" formatCode="#,##0.0_ "/>
    <numFmt numFmtId="179" formatCode="#,##0;&quot;△ &quot;#,##0"/>
    <numFmt numFmtId="180" formatCode="#,##0.0"/>
    <numFmt numFmtId="181" formatCode="0.0;&quot;△ &quot;0.0"/>
    <numFmt numFmtId="182" formatCode="0.00;&quot;△ &quot;0.00"/>
    <numFmt numFmtId="183" formatCode="0.0;&quot;△&quot;0.0"/>
    <numFmt numFmtId="184" formatCode="\ ###,###,##0;&quot;-&quot;###,###,##0"/>
    <numFmt numFmtId="185" formatCode="#,##0.00_ "/>
    <numFmt numFmtId="186" formatCode="0.0_ "/>
    <numFmt numFmtId="187" formatCode="#,##0.0;[Red]\-#,##0.0"/>
  </numFmts>
  <fonts count="22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.45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0.5"/>
      <name val="ＭＳ ゴシック"/>
      <family val="3"/>
      <charset val="128"/>
    </font>
    <font>
      <vertAlign val="superscript"/>
      <sz val="10.45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theme="1"/>
      <name val="ＭＳ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5" fillId="0" borderId="0" applyFont="0" applyFill="0" applyBorder="0" applyAlignment="0" applyProtection="0"/>
    <xf numFmtId="0" fontId="5" fillId="0" borderId="0"/>
    <xf numFmtId="0" fontId="10" fillId="0" borderId="0"/>
  </cellStyleXfs>
  <cellXfs count="341">
    <xf numFmtId="0" fontId="0" fillId="0" borderId="0" xfId="0">
      <alignment vertical="center"/>
    </xf>
    <xf numFmtId="0" fontId="4" fillId="0" borderId="0" xfId="2" applyFont="1" applyFill="1"/>
    <xf numFmtId="0" fontId="3" fillId="0" borderId="0" xfId="2" applyFill="1"/>
    <xf numFmtId="0" fontId="3" fillId="0" borderId="0" xfId="2" applyFill="1" applyAlignment="1">
      <alignment horizontal="right"/>
    </xf>
    <xf numFmtId="0" fontId="3" fillId="0" borderId="0" xfId="2" applyFill="1" applyAlignment="1">
      <alignment vertical="center"/>
    </xf>
    <xf numFmtId="0" fontId="3" fillId="0" borderId="14" xfId="2" applyFill="1" applyBorder="1" applyAlignment="1">
      <alignment horizontal="distributed" vertical="center"/>
    </xf>
    <xf numFmtId="0" fontId="3" fillId="0" borderId="16" xfId="2" applyFill="1" applyBorder="1" applyAlignment="1">
      <alignment horizontal="distributed" vertical="center"/>
    </xf>
    <xf numFmtId="0" fontId="3" fillId="0" borderId="19" xfId="2" applyFill="1" applyBorder="1" applyAlignment="1">
      <alignment horizontal="distributed" vertical="center"/>
    </xf>
    <xf numFmtId="0" fontId="3" fillId="0" borderId="22" xfId="2" applyFill="1" applyBorder="1" applyAlignment="1">
      <alignment horizontal="distributed" vertical="center"/>
    </xf>
    <xf numFmtId="0" fontId="3" fillId="0" borderId="23" xfId="2" applyFill="1" applyBorder="1" applyAlignment="1">
      <alignment horizontal="distributed" vertical="center"/>
    </xf>
    <xf numFmtId="0" fontId="3" fillId="0" borderId="27" xfId="2" applyFill="1" applyBorder="1" applyAlignment="1">
      <alignment horizontal="distributed" vertical="center"/>
    </xf>
    <xf numFmtId="0" fontId="6" fillId="0" borderId="19" xfId="2" applyFont="1" applyFill="1" applyBorder="1" applyAlignment="1">
      <alignment horizontal="distributed" vertical="center"/>
    </xf>
    <xf numFmtId="0" fontId="6" fillId="0" borderId="22" xfId="2" applyFont="1" applyFill="1" applyBorder="1" applyAlignment="1">
      <alignment horizontal="distributed" vertical="center"/>
    </xf>
    <xf numFmtId="0" fontId="3" fillId="0" borderId="30" xfId="2" applyFill="1" applyBorder="1" applyAlignment="1">
      <alignment horizontal="distributed" vertical="center"/>
    </xf>
    <xf numFmtId="0" fontId="3" fillId="0" borderId="32" xfId="2" applyFill="1" applyBorder="1" applyAlignment="1">
      <alignment horizontal="distributed" vertical="center"/>
    </xf>
    <xf numFmtId="3" fontId="3" fillId="0" borderId="32" xfId="2" applyNumberFormat="1" applyFont="1" applyFill="1" applyBorder="1" applyAlignment="1">
      <alignment vertical="center"/>
    </xf>
    <xf numFmtId="0" fontId="3" fillId="0" borderId="0" xfId="2" applyFill="1" applyBorder="1" applyAlignment="1">
      <alignment horizontal="right"/>
    </xf>
    <xf numFmtId="0" fontId="3" fillId="0" borderId="2" xfId="2" applyFill="1" applyBorder="1" applyAlignment="1">
      <alignment horizontal="center" vertical="center"/>
    </xf>
    <xf numFmtId="0" fontId="3" fillId="0" borderId="0" xfId="2" applyFill="1" applyBorder="1" applyAlignment="1">
      <alignment horizontal="left"/>
    </xf>
    <xf numFmtId="3" fontId="3" fillId="0" borderId="42" xfId="2" applyNumberFormat="1" applyFill="1" applyBorder="1" applyAlignment="1">
      <alignment horizontal="center" vertical="center"/>
    </xf>
    <xf numFmtId="3" fontId="3" fillId="0" borderId="44" xfId="2" applyNumberFormat="1" applyFill="1" applyBorder="1" applyAlignment="1">
      <alignment horizontal="center" vertical="center"/>
    </xf>
    <xf numFmtId="177" fontId="0" fillId="0" borderId="0" xfId="3" applyNumberFormat="1" applyFont="1" applyFill="1" applyBorder="1" applyAlignment="1">
      <alignment vertical="center"/>
    </xf>
    <xf numFmtId="3" fontId="3" fillId="0" borderId="49" xfId="2" applyNumberFormat="1" applyFill="1" applyBorder="1" applyAlignment="1">
      <alignment horizontal="center" vertical="center"/>
    </xf>
    <xf numFmtId="0" fontId="3" fillId="0" borderId="50" xfId="2" applyFill="1" applyBorder="1" applyAlignment="1">
      <alignment horizontal="center" vertical="center"/>
    </xf>
    <xf numFmtId="0" fontId="3" fillId="0" borderId="51" xfId="2" applyFill="1" applyBorder="1" applyAlignment="1">
      <alignment horizontal="center" vertical="center"/>
    </xf>
    <xf numFmtId="0" fontId="3" fillId="0" borderId="54" xfId="2" applyFill="1" applyBorder="1" applyAlignment="1">
      <alignment horizontal="center" vertical="center"/>
    </xf>
    <xf numFmtId="179" fontId="3" fillId="0" borderId="0" xfId="2" applyNumberFormat="1" applyFill="1" applyBorder="1" applyAlignment="1">
      <alignment vertical="center"/>
    </xf>
    <xf numFmtId="0" fontId="3" fillId="0" borderId="0" xfId="2" applyFill="1" applyBorder="1" applyAlignment="1">
      <alignment vertical="center"/>
    </xf>
    <xf numFmtId="180" fontId="3" fillId="0" borderId="0" xfId="2" quotePrefix="1" applyNumberFormat="1" applyFill="1" applyBorder="1" applyAlignment="1">
      <alignment horizontal="right" vertical="center"/>
    </xf>
    <xf numFmtId="179" fontId="3" fillId="0" borderId="0" xfId="2" applyNumberFormat="1" applyFill="1" applyBorder="1" applyAlignment="1">
      <alignment horizontal="right" vertical="center"/>
    </xf>
    <xf numFmtId="181" fontId="3" fillId="0" borderId="0" xfId="2" applyNumberFormat="1" applyFill="1" applyBorder="1" applyAlignment="1">
      <alignment horizontal="right" vertical="center"/>
    </xf>
    <xf numFmtId="182" fontId="3" fillId="0" borderId="0" xfId="2" applyNumberFormat="1" applyFill="1" applyBorder="1" applyAlignment="1">
      <alignment vertical="center"/>
    </xf>
    <xf numFmtId="183" fontId="3" fillId="0" borderId="0" xfId="2" applyNumberFormat="1" applyFill="1" applyBorder="1" applyAlignment="1">
      <alignment vertical="center"/>
    </xf>
    <xf numFmtId="180" fontId="3" fillId="0" borderId="0" xfId="2" applyNumberFormat="1" applyFill="1" applyBorder="1" applyAlignment="1">
      <alignment vertical="center"/>
    </xf>
    <xf numFmtId="4" fontId="3" fillId="0" borderId="0" xfId="2" applyNumberFormat="1" applyFill="1" applyBorder="1" applyAlignment="1">
      <alignment vertical="center"/>
    </xf>
    <xf numFmtId="0" fontId="3" fillId="0" borderId="56" xfId="2" applyFill="1" applyBorder="1" applyAlignment="1">
      <alignment horizontal="center" vertical="center"/>
    </xf>
    <xf numFmtId="186" fontId="3" fillId="0" borderId="0" xfId="2" applyNumberFormat="1" applyFill="1"/>
    <xf numFmtId="0" fontId="3" fillId="0" borderId="0" xfId="2" applyFill="1" applyBorder="1" applyAlignment="1"/>
    <xf numFmtId="0" fontId="3" fillId="0" borderId="0" xfId="2" applyFill="1" applyAlignment="1"/>
    <xf numFmtId="177" fontId="0" fillId="0" borderId="47" xfId="3" applyNumberFormat="1" applyFont="1" applyFill="1" applyBorder="1" applyAlignment="1">
      <alignment horizontal="right" vertical="center"/>
    </xf>
    <xf numFmtId="185" fontId="3" fillId="0" borderId="47" xfId="2" applyNumberFormat="1" applyFill="1" applyBorder="1" applyAlignment="1">
      <alignment horizontal="right" vertical="center"/>
    </xf>
    <xf numFmtId="178" fontId="3" fillId="0" borderId="47" xfId="2" applyNumberFormat="1" applyFill="1" applyBorder="1" applyAlignment="1">
      <alignment horizontal="right" vertical="center"/>
    </xf>
    <xf numFmtId="177" fontId="0" fillId="0" borderId="0" xfId="3" applyNumberFormat="1" applyFont="1" applyFill="1" applyBorder="1" applyAlignment="1">
      <alignment horizontal="right" vertical="center"/>
    </xf>
    <xf numFmtId="185" fontId="3" fillId="0" borderId="0" xfId="2" applyNumberFormat="1" applyFill="1" applyBorder="1" applyAlignment="1">
      <alignment horizontal="right" vertical="center"/>
    </xf>
    <xf numFmtId="178" fontId="3" fillId="0" borderId="0" xfId="2" applyNumberFormat="1" applyFill="1" applyBorder="1" applyAlignment="1">
      <alignment horizontal="right" vertical="center"/>
    </xf>
    <xf numFmtId="177" fontId="3" fillId="0" borderId="0" xfId="3" applyNumberFormat="1" applyFont="1" applyFill="1" applyBorder="1" applyAlignment="1">
      <alignment horizontal="right" vertical="center"/>
    </xf>
    <xf numFmtId="49" fontId="15" fillId="0" borderId="0" xfId="4" applyNumberFormat="1" applyFont="1" applyFill="1" applyAlignment="1">
      <alignment vertical="center"/>
    </xf>
    <xf numFmtId="49" fontId="15" fillId="0" borderId="0" xfId="4" applyNumberFormat="1" applyFont="1" applyFill="1" applyAlignment="1">
      <alignment vertical="top"/>
    </xf>
    <xf numFmtId="49" fontId="6" fillId="0" borderId="0" xfId="4" applyNumberFormat="1" applyFont="1" applyFill="1" applyAlignment="1">
      <alignment vertical="top"/>
    </xf>
    <xf numFmtId="49" fontId="6" fillId="0" borderId="64" xfId="4" applyNumberFormat="1" applyFont="1" applyFill="1" applyBorder="1" applyAlignment="1">
      <alignment horizontal="center" vertical="center"/>
    </xf>
    <xf numFmtId="49" fontId="6" fillId="0" borderId="64" xfId="4" applyNumberFormat="1" applyFont="1" applyFill="1" applyBorder="1" applyAlignment="1">
      <alignment horizontal="center" vertical="center" shrinkToFit="1"/>
    </xf>
    <xf numFmtId="177" fontId="6" fillId="0" borderId="72" xfId="3" quotePrefix="1" applyNumberFormat="1" applyFont="1" applyFill="1" applyBorder="1" applyAlignment="1">
      <alignment horizontal="right" vertical="center"/>
    </xf>
    <xf numFmtId="177" fontId="3" fillId="0" borderId="0" xfId="2" applyNumberFormat="1" applyFill="1" applyBorder="1" applyAlignment="1">
      <alignment horizontal="right" vertical="center"/>
    </xf>
    <xf numFmtId="177" fontId="3" fillId="0" borderId="0" xfId="2" applyNumberFormat="1" applyFill="1" applyBorder="1" applyAlignment="1">
      <alignment vertical="center"/>
    </xf>
    <xf numFmtId="177" fontId="3" fillId="0" borderId="46" xfId="2" applyNumberFormat="1" applyFill="1" applyBorder="1" applyAlignment="1">
      <alignment horizontal="right" vertical="center"/>
    </xf>
    <xf numFmtId="177" fontId="3" fillId="0" borderId="46" xfId="2" applyNumberFormat="1" applyFill="1" applyBorder="1" applyAlignment="1">
      <alignment vertical="center"/>
    </xf>
    <xf numFmtId="0" fontId="3" fillId="0" borderId="61" xfId="2" applyFill="1" applyBorder="1" applyAlignment="1">
      <alignment horizontal="center" vertical="center"/>
    </xf>
    <xf numFmtId="0" fontId="3" fillId="0" borderId="45" xfId="2" applyFill="1" applyBorder="1" applyAlignment="1">
      <alignment horizontal="center" vertical="center"/>
    </xf>
    <xf numFmtId="0" fontId="3" fillId="0" borderId="60" xfId="2" applyFill="1" applyBorder="1" applyAlignment="1">
      <alignment horizontal="center" vertical="center"/>
    </xf>
    <xf numFmtId="177" fontId="3" fillId="0" borderId="47" xfId="2" applyNumberFormat="1" applyFill="1" applyBorder="1" applyAlignment="1">
      <alignment vertical="center"/>
    </xf>
    <xf numFmtId="0" fontId="6" fillId="0" borderId="0" xfId="2" applyFont="1" applyFill="1"/>
    <xf numFmtId="0" fontId="6" fillId="0" borderId="45" xfId="2" applyFont="1" applyFill="1" applyBorder="1" applyAlignment="1">
      <alignment horizontal="center" vertical="center" shrinkToFit="1"/>
    </xf>
    <xf numFmtId="0" fontId="6" fillId="0" borderId="60" xfId="2" applyFont="1" applyFill="1" applyBorder="1" applyAlignment="1">
      <alignment horizontal="center" vertical="center" shrinkToFit="1"/>
    </xf>
    <xf numFmtId="177" fontId="6" fillId="0" borderId="0" xfId="3" applyNumberFormat="1" applyFont="1" applyFill="1" applyBorder="1" applyAlignment="1">
      <alignment horizontal="right" vertical="center" shrinkToFit="1"/>
    </xf>
    <xf numFmtId="177" fontId="6" fillId="0" borderId="46" xfId="3" applyNumberFormat="1" applyFont="1" applyFill="1" applyBorder="1" applyAlignment="1">
      <alignment horizontal="right" vertical="center" shrinkToFit="1"/>
    </xf>
    <xf numFmtId="177" fontId="11" fillId="0" borderId="0" xfId="3" applyNumberFormat="1" applyFont="1" applyFill="1" applyBorder="1" applyAlignment="1">
      <alignment horizontal="right" vertical="center" shrinkToFit="1"/>
    </xf>
    <xf numFmtId="0" fontId="18" fillId="0" borderId="45" xfId="2" applyFont="1" applyFill="1" applyBorder="1" applyAlignment="1">
      <alignment horizontal="center" vertical="center" shrinkToFit="1"/>
    </xf>
    <xf numFmtId="0" fontId="18" fillId="0" borderId="60" xfId="2" applyFont="1" applyFill="1" applyBorder="1" applyAlignment="1">
      <alignment horizontal="center" vertical="center" shrinkToFit="1"/>
    </xf>
    <xf numFmtId="177" fontId="18" fillId="0" borderId="0" xfId="3" applyNumberFormat="1" applyFont="1" applyFill="1" applyBorder="1" applyAlignment="1">
      <alignment horizontal="right" vertical="center" shrinkToFit="1"/>
    </xf>
    <xf numFmtId="177" fontId="6" fillId="0" borderId="0" xfId="2" applyNumberFormat="1" applyFont="1" applyFill="1" applyBorder="1" applyAlignment="1">
      <alignment horizontal="right" vertical="center" shrinkToFit="1"/>
    </xf>
    <xf numFmtId="177" fontId="6" fillId="0" borderId="0" xfId="2" applyNumberFormat="1" applyFont="1" applyFill="1" applyBorder="1" applyAlignment="1">
      <alignment horizontal="right" shrinkToFit="1"/>
    </xf>
    <xf numFmtId="177" fontId="18" fillId="0" borderId="0" xfId="2" applyNumberFormat="1" applyFont="1" applyFill="1" applyBorder="1" applyAlignment="1">
      <alignment horizontal="right" shrinkToFit="1"/>
    </xf>
    <xf numFmtId="177" fontId="18" fillId="0" borderId="46" xfId="3" applyNumberFormat="1" applyFont="1" applyFill="1" applyBorder="1" applyAlignment="1">
      <alignment horizontal="right" vertical="center" shrinkToFit="1"/>
    </xf>
    <xf numFmtId="0" fontId="0" fillId="0" borderId="45" xfId="0" applyFill="1" applyBorder="1" applyAlignment="1">
      <alignment horizontal="center" vertical="center" wrapText="1"/>
    </xf>
    <xf numFmtId="49" fontId="6" fillId="0" borderId="51" xfId="4" applyNumberFormat="1" applyFont="1" applyFill="1" applyBorder="1" applyAlignment="1">
      <alignment horizontal="center" vertical="center"/>
    </xf>
    <xf numFmtId="49" fontId="6" fillId="0" borderId="78" xfId="4" applyNumberFormat="1" applyFont="1" applyFill="1" applyBorder="1" applyAlignment="1">
      <alignment horizontal="center" vertical="center"/>
    </xf>
    <xf numFmtId="177" fontId="6" fillId="0" borderId="79" xfId="3" quotePrefix="1" applyNumberFormat="1" applyFont="1" applyFill="1" applyBorder="1" applyAlignment="1">
      <alignment horizontal="right" vertical="center"/>
    </xf>
    <xf numFmtId="49" fontId="6" fillId="0" borderId="4" xfId="4" applyNumberFormat="1" applyFont="1" applyFill="1" applyBorder="1" applyAlignment="1">
      <alignment horizontal="center" vertical="center"/>
    </xf>
    <xf numFmtId="177" fontId="6" fillId="0" borderId="73" xfId="3" quotePrefix="1" applyNumberFormat="1" applyFont="1" applyFill="1" applyBorder="1" applyAlignment="1">
      <alignment horizontal="right" vertical="center"/>
    </xf>
    <xf numFmtId="177" fontId="6" fillId="0" borderId="15" xfId="3" quotePrefix="1" applyNumberFormat="1" applyFont="1" applyFill="1" applyBorder="1" applyAlignment="1">
      <alignment horizontal="right" vertical="center"/>
    </xf>
    <xf numFmtId="177" fontId="6" fillId="0" borderId="53" xfId="3" quotePrefix="1" applyNumberFormat="1" applyFont="1" applyFill="1" applyBorder="1" applyAlignment="1">
      <alignment horizontal="right" vertical="center"/>
    </xf>
    <xf numFmtId="177" fontId="6" fillId="0" borderId="80" xfId="3" quotePrefix="1" applyNumberFormat="1" applyFont="1" applyFill="1" applyBorder="1" applyAlignment="1">
      <alignment horizontal="right" vertical="center"/>
    </xf>
    <xf numFmtId="177" fontId="6" fillId="0" borderId="0" xfId="3" quotePrefix="1" applyNumberFormat="1" applyFont="1" applyFill="1" applyBorder="1" applyAlignment="1">
      <alignment horizontal="right" vertical="center"/>
    </xf>
    <xf numFmtId="177" fontId="6" fillId="0" borderId="46" xfId="3" quotePrefix="1" applyNumberFormat="1" applyFont="1" applyFill="1" applyBorder="1" applyAlignment="1">
      <alignment horizontal="right" vertical="center"/>
    </xf>
    <xf numFmtId="177" fontId="6" fillId="0" borderId="0" xfId="4" applyNumberFormat="1" applyFont="1" applyFill="1" applyBorder="1" applyAlignment="1">
      <alignment horizontal="right" vertical="center"/>
    </xf>
    <xf numFmtId="177" fontId="6" fillId="0" borderId="46" xfId="4" applyNumberFormat="1" applyFont="1" applyFill="1" applyBorder="1" applyAlignment="1">
      <alignment horizontal="right" vertical="center"/>
    </xf>
    <xf numFmtId="177" fontId="6" fillId="0" borderId="80" xfId="3" applyNumberFormat="1" applyFont="1" applyFill="1" applyBorder="1" applyAlignment="1">
      <alignment horizontal="right" vertical="center"/>
    </xf>
    <xf numFmtId="177" fontId="6" fillId="0" borderId="46" xfId="3" applyNumberFormat="1" applyFont="1" applyFill="1" applyBorder="1" applyAlignment="1">
      <alignment horizontal="right" vertical="center"/>
    </xf>
    <xf numFmtId="177" fontId="6" fillId="0" borderId="0" xfId="3" applyNumberFormat="1" applyFont="1" applyFill="1" applyBorder="1" applyAlignment="1">
      <alignment horizontal="right" vertical="center"/>
    </xf>
    <xf numFmtId="177" fontId="6" fillId="0" borderId="81" xfId="3" applyNumberFormat="1" applyFont="1" applyFill="1" applyBorder="1" applyAlignment="1">
      <alignment horizontal="right" vertical="center"/>
    </xf>
    <xf numFmtId="177" fontId="6" fillId="0" borderId="77" xfId="3" applyNumberFormat="1" applyFont="1" applyFill="1" applyBorder="1" applyAlignment="1">
      <alignment horizontal="right" vertical="center"/>
    </xf>
    <xf numFmtId="177" fontId="6" fillId="0" borderId="77" xfId="3" quotePrefix="1" applyNumberFormat="1" applyFont="1" applyFill="1" applyBorder="1" applyAlignment="1">
      <alignment horizontal="right" vertical="center"/>
    </xf>
    <xf numFmtId="177" fontId="6" fillId="0" borderId="81" xfId="3" quotePrefix="1" applyNumberFormat="1" applyFont="1" applyFill="1" applyBorder="1" applyAlignment="1">
      <alignment horizontal="right" vertical="center"/>
    </xf>
    <xf numFmtId="0" fontId="3" fillId="0" borderId="78" xfId="2" applyFill="1" applyBorder="1" applyAlignment="1">
      <alignment horizontal="center" vertical="center"/>
    </xf>
    <xf numFmtId="177" fontId="3" fillId="0" borderId="80" xfId="2" applyNumberFormat="1" applyFill="1" applyBorder="1" applyAlignment="1">
      <alignment horizontal="right" vertical="center"/>
    </xf>
    <xf numFmtId="0" fontId="6" fillId="0" borderId="51" xfId="2" applyFont="1" applyFill="1" applyBorder="1" applyAlignment="1">
      <alignment horizontal="center" vertical="center" shrinkToFit="1"/>
    </xf>
    <xf numFmtId="0" fontId="6" fillId="0" borderId="78" xfId="2" applyFont="1" applyFill="1" applyBorder="1" applyAlignment="1">
      <alignment horizontal="center" vertical="center" shrinkToFit="1"/>
    </xf>
    <xf numFmtId="0" fontId="6" fillId="0" borderId="4" xfId="2" applyFont="1" applyFill="1" applyBorder="1" applyAlignment="1">
      <alignment horizontal="center" vertical="center" shrinkToFit="1"/>
    </xf>
    <xf numFmtId="177" fontId="6" fillId="0" borderId="53" xfId="3" applyNumberFormat="1" applyFont="1" applyFill="1" applyBorder="1" applyAlignment="1">
      <alignment horizontal="right" vertical="center" shrinkToFit="1"/>
    </xf>
    <xf numFmtId="177" fontId="11" fillId="0" borderId="53" xfId="3" applyNumberFormat="1" applyFont="1" applyFill="1" applyBorder="1" applyAlignment="1">
      <alignment horizontal="right" vertical="center" shrinkToFit="1"/>
    </xf>
    <xf numFmtId="177" fontId="18" fillId="0" borderId="53" xfId="3" applyNumberFormat="1" applyFont="1" applyFill="1" applyBorder="1" applyAlignment="1">
      <alignment horizontal="right" vertical="center" shrinkToFit="1"/>
    </xf>
    <xf numFmtId="49" fontId="6" fillId="0" borderId="82" xfId="4" applyNumberFormat="1" applyFont="1" applyFill="1" applyBorder="1" applyAlignment="1">
      <alignment horizontal="center" vertical="center"/>
    </xf>
    <xf numFmtId="184" fontId="6" fillId="0" borderId="83" xfId="4" applyNumberFormat="1" applyFont="1" applyFill="1" applyBorder="1" applyAlignment="1">
      <alignment horizontal="center" vertical="center"/>
    </xf>
    <xf numFmtId="49" fontId="6" fillId="0" borderId="83" xfId="4" applyNumberFormat="1" applyFont="1" applyFill="1" applyBorder="1" applyAlignment="1">
      <alignment horizontal="center" vertical="center"/>
    </xf>
    <xf numFmtId="177" fontId="19" fillId="0" borderId="0" xfId="3" applyNumberFormat="1" applyFont="1" applyFill="1" applyBorder="1" applyAlignment="1">
      <alignment horizontal="right" vertical="center"/>
    </xf>
    <xf numFmtId="0" fontId="3" fillId="0" borderId="66" xfId="2" applyFill="1" applyBorder="1" applyAlignment="1">
      <alignment horizontal="center" vertical="center"/>
    </xf>
    <xf numFmtId="0" fontId="3" fillId="0" borderId="4" xfId="2" applyFill="1" applyBorder="1" applyAlignment="1">
      <alignment horizontal="center" vertical="center"/>
    </xf>
    <xf numFmtId="0" fontId="3" fillId="0" borderId="45" xfId="2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3" fontId="3" fillId="0" borderId="35" xfId="2" applyNumberFormat="1" applyFill="1" applyBorder="1"/>
    <xf numFmtId="0" fontId="3" fillId="0" borderId="43" xfId="2" applyFill="1" applyBorder="1" applyAlignment="1">
      <alignment horizontal="center" vertical="center"/>
    </xf>
    <xf numFmtId="177" fontId="3" fillId="0" borderId="0" xfId="2" applyNumberFormat="1" applyFill="1" applyBorder="1"/>
    <xf numFmtId="3" fontId="3" fillId="0" borderId="0" xfId="2" applyNumberFormat="1" applyFill="1" applyBorder="1"/>
    <xf numFmtId="178" fontId="3" fillId="0" borderId="0" xfId="2" applyNumberFormat="1" applyFill="1" applyBorder="1" applyAlignment="1">
      <alignment vertical="center"/>
    </xf>
    <xf numFmtId="0" fontId="8" fillId="0" borderId="0" xfId="2" applyFont="1" applyFill="1"/>
    <xf numFmtId="0" fontId="3" fillId="0" borderId="0" xfId="2" applyFill="1" applyAlignment="1">
      <alignment horizontal="right" vertical="center"/>
    </xf>
    <xf numFmtId="0" fontId="0" fillId="0" borderId="0" xfId="0" applyFill="1" applyAlignment="1"/>
    <xf numFmtId="0" fontId="0" fillId="0" borderId="0" xfId="0" applyFill="1" applyAlignment="1">
      <alignment horizontal="right"/>
    </xf>
    <xf numFmtId="0" fontId="0" fillId="0" borderId="61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37" fontId="3" fillId="0" borderId="0" xfId="2" applyNumberFormat="1" applyFill="1"/>
    <xf numFmtId="0" fontId="0" fillId="0" borderId="51" xfId="0" applyFill="1" applyBorder="1" applyAlignment="1">
      <alignment horizontal="center" vertical="center"/>
    </xf>
    <xf numFmtId="37" fontId="20" fillId="0" borderId="15" xfId="0" applyNumberFormat="1" applyFont="1" applyFill="1" applyBorder="1" applyAlignment="1">
      <alignment horizontal="right" vertical="top"/>
    </xf>
    <xf numFmtId="37" fontId="20" fillId="0" borderId="46" xfId="0" applyNumberFormat="1" applyFont="1" applyFill="1" applyBorder="1" applyAlignment="1">
      <alignment horizontal="right" vertical="top"/>
    </xf>
    <xf numFmtId="177" fontId="19" fillId="0" borderId="46" xfId="3" applyNumberFormat="1" applyFont="1" applyFill="1" applyBorder="1" applyAlignment="1">
      <alignment horizontal="right" vertical="center"/>
    </xf>
    <xf numFmtId="185" fontId="3" fillId="0" borderId="46" xfId="2" applyNumberFormat="1" applyFill="1" applyBorder="1" applyAlignment="1">
      <alignment horizontal="right" vertical="center"/>
    </xf>
    <xf numFmtId="178" fontId="3" fillId="0" borderId="46" xfId="2" applyNumberFormat="1" applyFill="1" applyBorder="1" applyAlignment="1">
      <alignment horizontal="right" vertical="center"/>
    </xf>
    <xf numFmtId="177" fontId="3" fillId="0" borderId="46" xfId="3" applyNumberFormat="1" applyFont="1" applyFill="1" applyBorder="1" applyAlignment="1">
      <alignment horizontal="right" vertical="center"/>
    </xf>
    <xf numFmtId="178" fontId="3" fillId="0" borderId="3" xfId="2" applyNumberFormat="1" applyFill="1" applyBorder="1" applyAlignment="1">
      <alignment horizontal="right" vertical="center"/>
    </xf>
    <xf numFmtId="0" fontId="0" fillId="0" borderId="69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38" fontId="0" fillId="0" borderId="0" xfId="1" applyNumberFormat="1" applyFont="1" applyFill="1">
      <alignment vertical="center"/>
    </xf>
    <xf numFmtId="187" fontId="0" fillId="0" borderId="0" xfId="1" applyNumberFormat="1" applyFont="1" applyFill="1">
      <alignment vertical="center"/>
    </xf>
    <xf numFmtId="0" fontId="0" fillId="0" borderId="74" xfId="0" applyFill="1" applyBorder="1" applyAlignment="1">
      <alignment vertical="center"/>
    </xf>
    <xf numFmtId="0" fontId="0" fillId="0" borderId="6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38" fontId="0" fillId="0" borderId="0" xfId="1" applyNumberFormat="1" applyFont="1" applyFill="1" applyAlignment="1">
      <alignment horizontal="right" vertical="center"/>
    </xf>
    <xf numFmtId="187" fontId="0" fillId="0" borderId="0" xfId="1" applyNumberFormat="1" applyFont="1" applyFill="1" applyAlignment="1">
      <alignment horizontal="right" vertical="center"/>
    </xf>
    <xf numFmtId="38" fontId="0" fillId="0" borderId="46" xfId="1" applyNumberFormat="1" applyFont="1" applyFill="1" applyBorder="1">
      <alignment vertical="center"/>
    </xf>
    <xf numFmtId="187" fontId="0" fillId="0" borderId="46" xfId="1" applyNumberFormat="1" applyFont="1" applyFill="1" applyBorder="1">
      <alignment vertical="center"/>
    </xf>
    <xf numFmtId="2" fontId="0" fillId="0" borderId="0" xfId="0" applyNumberFormat="1" applyFill="1" applyBorder="1">
      <alignment vertical="center"/>
    </xf>
    <xf numFmtId="38" fontId="0" fillId="0" borderId="46" xfId="1" applyFont="1" applyFill="1" applyBorder="1">
      <alignment vertical="center"/>
    </xf>
    <xf numFmtId="2" fontId="0" fillId="0" borderId="46" xfId="0" applyNumberFormat="1" applyFill="1" applyBorder="1">
      <alignment vertical="center"/>
    </xf>
    <xf numFmtId="37" fontId="20" fillId="0" borderId="84" xfId="0" applyNumberFormat="1" applyFont="1" applyFill="1" applyBorder="1" applyAlignment="1">
      <alignment horizontal="right" vertical="top"/>
    </xf>
    <xf numFmtId="37" fontId="20" fillId="0" borderId="47" xfId="0" applyNumberFormat="1" applyFont="1" applyFill="1" applyBorder="1" applyAlignment="1">
      <alignment horizontal="right" vertical="top"/>
    </xf>
    <xf numFmtId="37" fontId="20" fillId="0" borderId="50" xfId="0" applyNumberFormat="1" applyFont="1" applyFill="1" applyBorder="1" applyAlignment="1">
      <alignment horizontal="right" vertical="top"/>
    </xf>
    <xf numFmtId="37" fontId="20" fillId="0" borderId="73" xfId="0" applyNumberFormat="1" applyFont="1" applyFill="1" applyBorder="1" applyAlignment="1">
      <alignment horizontal="right" vertical="top"/>
    </xf>
    <xf numFmtId="37" fontId="20" fillId="0" borderId="0" xfId="0" applyNumberFormat="1" applyFont="1" applyFill="1" applyBorder="1" applyAlignment="1">
      <alignment horizontal="right" vertical="top"/>
    </xf>
    <xf numFmtId="37" fontId="20" fillId="0" borderId="0" xfId="0" quotePrefix="1" applyNumberFormat="1" applyFont="1" applyFill="1" applyBorder="1" applyAlignment="1">
      <alignment horizontal="right" vertical="top"/>
    </xf>
    <xf numFmtId="37" fontId="20" fillId="0" borderId="4" xfId="0" quotePrefix="1" applyNumberFormat="1" applyFont="1" applyFill="1" applyBorder="1" applyAlignment="1">
      <alignment horizontal="right" vertical="top"/>
    </xf>
    <xf numFmtId="37" fontId="20" fillId="0" borderId="4" xfId="0" applyNumberFormat="1" applyFont="1" applyFill="1" applyBorder="1" applyAlignment="1">
      <alignment horizontal="right" vertical="top"/>
    </xf>
    <xf numFmtId="37" fontId="20" fillId="0" borderId="46" xfId="0" quotePrefix="1" applyNumberFormat="1" applyFont="1" applyFill="1" applyBorder="1" applyAlignment="1">
      <alignment horizontal="right" vertical="top"/>
    </xf>
    <xf numFmtId="37" fontId="20" fillId="0" borderId="51" xfId="0" quotePrefix="1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14" fillId="0" borderId="0" xfId="5" applyFont="1" applyFill="1"/>
    <xf numFmtId="0" fontId="6" fillId="0" borderId="0" xfId="5" applyFont="1" applyFill="1"/>
    <xf numFmtId="0" fontId="11" fillId="0" borderId="0" xfId="5" applyFont="1" applyFill="1"/>
    <xf numFmtId="0" fontId="11" fillId="0" borderId="0" xfId="5" applyFont="1" applyFill="1" applyAlignment="1">
      <alignment horizontal="right"/>
    </xf>
    <xf numFmtId="0" fontId="3" fillId="0" borderId="0" xfId="2" applyFont="1" applyFill="1"/>
    <xf numFmtId="0" fontId="16" fillId="0" borderId="0" xfId="2" applyFont="1" applyFill="1"/>
    <xf numFmtId="0" fontId="6" fillId="0" borderId="0" xfId="2" applyFont="1" applyFill="1" applyAlignment="1">
      <alignment horizontal="right"/>
    </xf>
    <xf numFmtId="0" fontId="3" fillId="0" borderId="0" xfId="2" applyFill="1" applyBorder="1" applyAlignment="1">
      <alignment horizontal="right" vertical="center"/>
    </xf>
    <xf numFmtId="4" fontId="3" fillId="0" borderId="0" xfId="2" applyNumberFormat="1" applyFill="1" applyBorder="1" applyAlignment="1">
      <alignment horizontal="right" vertical="center"/>
    </xf>
    <xf numFmtId="0" fontId="3" fillId="0" borderId="4" xfId="2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37" fontId="20" fillId="0" borderId="0" xfId="0" applyNumberFormat="1" applyFont="1" applyFill="1" applyAlignment="1">
      <alignment horizontal="right" vertical="top"/>
    </xf>
    <xf numFmtId="177" fontId="19" fillId="0" borderId="46" xfId="3" applyNumberFormat="1" applyFont="1" applyFill="1" applyBorder="1" applyAlignment="1">
      <alignment vertical="center"/>
    </xf>
    <xf numFmtId="178" fontId="3" fillId="0" borderId="46" xfId="2" applyNumberFormat="1" applyFill="1" applyBorder="1" applyAlignment="1">
      <alignment vertical="center"/>
    </xf>
    <xf numFmtId="0" fontId="0" fillId="0" borderId="51" xfId="0" applyFill="1" applyBorder="1" applyAlignment="1">
      <alignment horizontal="center" vertical="center"/>
    </xf>
    <xf numFmtId="176" fontId="3" fillId="0" borderId="0" xfId="2" applyNumberFormat="1" applyFill="1" applyBorder="1" applyAlignment="1">
      <alignment horizontal="right" vertical="center"/>
    </xf>
    <xf numFmtId="0" fontId="3" fillId="0" borderId="0" xfId="2" applyFill="1" applyBorder="1"/>
    <xf numFmtId="0" fontId="0" fillId="0" borderId="46" xfId="0" applyFill="1" applyBorder="1" applyAlignment="1">
      <alignment horizontal="right" vertical="center"/>
    </xf>
    <xf numFmtId="0" fontId="0" fillId="0" borderId="46" xfId="0" applyFill="1" applyBorder="1">
      <alignment vertical="center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horizontal="right" vertical="center"/>
    </xf>
    <xf numFmtId="0" fontId="21" fillId="0" borderId="4" xfId="0" applyFont="1" applyFill="1" applyBorder="1" applyAlignment="1">
      <alignment horizontal="center" vertical="center"/>
    </xf>
    <xf numFmtId="38" fontId="21" fillId="0" borderId="0" xfId="1" applyFont="1" applyFill="1" applyBorder="1">
      <alignment vertical="center"/>
    </xf>
    <xf numFmtId="176" fontId="21" fillId="0" borderId="0" xfId="0" applyNumberFormat="1" applyFont="1" applyFill="1" applyBorder="1">
      <alignment vertical="center"/>
    </xf>
    <xf numFmtId="38" fontId="21" fillId="0" borderId="77" xfId="1" applyFont="1" applyFill="1" applyBorder="1">
      <alignment vertical="center"/>
    </xf>
    <xf numFmtId="176" fontId="21" fillId="0" borderId="77" xfId="0" applyNumberFormat="1" applyFont="1" applyFill="1" applyBorder="1">
      <alignment vertical="center"/>
    </xf>
    <xf numFmtId="0" fontId="21" fillId="0" borderId="0" xfId="0" applyFont="1" applyFill="1" applyAlignment="1">
      <alignment vertical="center"/>
    </xf>
    <xf numFmtId="0" fontId="3" fillId="0" borderId="77" xfId="2" applyFill="1" applyBorder="1" applyAlignment="1">
      <alignment horizontal="distributed" vertical="center"/>
    </xf>
    <xf numFmtId="0" fontId="0" fillId="0" borderId="51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177" fontId="6" fillId="0" borderId="88" xfId="3" applyNumberFormat="1" applyFont="1" applyFill="1" applyBorder="1" applyAlignment="1">
      <alignment horizontal="right" vertical="center" shrinkToFit="1"/>
    </xf>
    <xf numFmtId="177" fontId="6" fillId="0" borderId="3" xfId="3" applyNumberFormat="1" applyFont="1" applyFill="1" applyBorder="1" applyAlignment="1">
      <alignment horizontal="right" vertical="center" shrinkToFit="1"/>
    </xf>
    <xf numFmtId="177" fontId="18" fillId="0" borderId="88" xfId="3" applyNumberFormat="1" applyFont="1" applyFill="1" applyBorder="1" applyAlignment="1">
      <alignment horizontal="right" vertical="center" shrinkToFit="1"/>
    </xf>
    <xf numFmtId="177" fontId="18" fillId="0" borderId="3" xfId="3" applyNumberFormat="1" applyFont="1" applyFill="1" applyBorder="1" applyAlignment="1">
      <alignment horizontal="right" vertical="center" shrinkToFit="1"/>
    </xf>
    <xf numFmtId="179" fontId="3" fillId="0" borderId="0" xfId="2" applyNumberFormat="1" applyFill="1"/>
    <xf numFmtId="49" fontId="6" fillId="0" borderId="89" xfId="4" applyNumberFormat="1" applyFont="1" applyFill="1" applyBorder="1" applyAlignment="1">
      <alignment horizontal="center" vertical="center"/>
    </xf>
    <xf numFmtId="177" fontId="6" fillId="0" borderId="89" xfId="3" quotePrefix="1" applyNumberFormat="1" applyFont="1" applyFill="1" applyBorder="1" applyAlignment="1">
      <alignment horizontal="right" vertical="center"/>
    </xf>
    <xf numFmtId="49" fontId="6" fillId="0" borderId="0" xfId="4" applyNumberFormat="1" applyFont="1" applyFill="1" applyBorder="1" applyAlignment="1">
      <alignment horizontal="center" vertical="center"/>
    </xf>
    <xf numFmtId="49" fontId="6" fillId="0" borderId="95" xfId="4" applyNumberFormat="1" applyFont="1" applyFill="1" applyBorder="1" applyAlignment="1">
      <alignment horizontal="center" vertical="center"/>
    </xf>
    <xf numFmtId="184" fontId="6" fillId="0" borderId="90" xfId="4" applyNumberFormat="1" applyFont="1" applyFill="1" applyBorder="1" applyAlignment="1">
      <alignment horizontal="center" vertical="center"/>
    </xf>
    <xf numFmtId="49" fontId="6" fillId="0" borderId="90" xfId="4" applyNumberFormat="1" applyFont="1" applyFill="1" applyBorder="1" applyAlignment="1">
      <alignment horizontal="center" vertical="center"/>
    </xf>
    <xf numFmtId="187" fontId="0" fillId="0" borderId="3" xfId="1" applyNumberFormat="1" applyFont="1" applyFill="1" applyBorder="1">
      <alignment vertical="center"/>
    </xf>
    <xf numFmtId="0" fontId="21" fillId="0" borderId="76" xfId="0" applyFont="1" applyFill="1" applyBorder="1" applyAlignment="1">
      <alignment horizontal="center" vertical="center"/>
    </xf>
    <xf numFmtId="0" fontId="21" fillId="0" borderId="75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3" fillId="0" borderId="55" xfId="2" applyFill="1" applyBorder="1" applyAlignment="1">
      <alignment horizontal="center" vertical="center"/>
    </xf>
    <xf numFmtId="0" fontId="3" fillId="0" borderId="4" xfId="2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21" fillId="0" borderId="4" xfId="0" applyFont="1" applyFill="1" applyBorder="1" applyAlignment="1">
      <alignment horizontal="right" vertical="center"/>
    </xf>
    <xf numFmtId="0" fontId="21" fillId="0" borderId="6" xfId="0" applyFont="1" applyFill="1" applyBorder="1" applyAlignment="1">
      <alignment horizontal="right" vertical="center"/>
    </xf>
    <xf numFmtId="38" fontId="21" fillId="0" borderId="5" xfId="1" applyFont="1" applyFill="1" applyBorder="1">
      <alignment vertical="center"/>
    </xf>
    <xf numFmtId="176" fontId="21" fillId="0" borderId="5" xfId="0" applyNumberFormat="1" applyFont="1" applyFill="1" applyBorder="1">
      <alignment vertical="center"/>
    </xf>
    <xf numFmtId="0" fontId="21" fillId="0" borderId="51" xfId="0" applyFont="1" applyFill="1" applyBorder="1" applyAlignment="1">
      <alignment horizontal="right" vertical="center"/>
    </xf>
    <xf numFmtId="38" fontId="21" fillId="0" borderId="3" xfId="1" applyFont="1" applyFill="1" applyBorder="1">
      <alignment vertical="center"/>
    </xf>
    <xf numFmtId="176" fontId="21" fillId="0" borderId="3" xfId="0" applyNumberFormat="1" applyFont="1" applyFill="1" applyBorder="1">
      <alignment vertical="center"/>
    </xf>
    <xf numFmtId="0" fontId="3" fillId="0" borderId="82" xfId="2" applyFill="1" applyBorder="1" applyAlignment="1">
      <alignment horizontal="center" vertical="center"/>
    </xf>
    <xf numFmtId="177" fontId="6" fillId="0" borderId="18" xfId="2" applyNumberFormat="1" applyFont="1" applyFill="1" applyBorder="1" applyAlignment="1">
      <alignment vertical="center"/>
    </xf>
    <xf numFmtId="177" fontId="3" fillId="0" borderId="15" xfId="2" applyNumberFormat="1" applyFont="1" applyFill="1" applyBorder="1" applyAlignment="1">
      <alignment vertical="center"/>
    </xf>
    <xf numFmtId="177" fontId="3" fillId="0" borderId="3" xfId="2" applyNumberFormat="1" applyFont="1" applyFill="1" applyBorder="1" applyAlignment="1">
      <alignment vertical="center"/>
    </xf>
    <xf numFmtId="177" fontId="3" fillId="0" borderId="18" xfId="2" applyNumberFormat="1" applyFill="1" applyBorder="1" applyAlignment="1">
      <alignment vertical="center"/>
    </xf>
    <xf numFmtId="177" fontId="3" fillId="0" borderId="15" xfId="2" applyNumberFormat="1" applyFill="1" applyBorder="1" applyAlignment="1">
      <alignment vertical="center"/>
    </xf>
    <xf numFmtId="177" fontId="3" fillId="0" borderId="18" xfId="2" applyNumberFormat="1" applyFont="1" applyFill="1" applyBorder="1" applyAlignment="1">
      <alignment vertical="center"/>
    </xf>
    <xf numFmtId="177" fontId="3" fillId="0" borderId="21" xfId="2" applyNumberFormat="1" applyFill="1" applyBorder="1" applyAlignment="1">
      <alignment vertical="center"/>
    </xf>
    <xf numFmtId="177" fontId="6" fillId="0" borderId="65" xfId="2" applyNumberFormat="1" applyFont="1" applyFill="1" applyBorder="1" applyAlignment="1">
      <alignment vertical="center"/>
    </xf>
    <xf numFmtId="177" fontId="3" fillId="0" borderId="81" xfId="2" applyNumberFormat="1" applyFont="1" applyFill="1" applyBorder="1" applyAlignment="1">
      <alignment vertical="center"/>
    </xf>
    <xf numFmtId="177" fontId="3" fillId="0" borderId="77" xfId="2" applyNumberFormat="1" applyFont="1" applyFill="1" applyBorder="1" applyAlignment="1">
      <alignment vertical="center"/>
    </xf>
    <xf numFmtId="177" fontId="3" fillId="0" borderId="65" xfId="2" applyNumberFormat="1" applyFill="1" applyBorder="1" applyAlignment="1">
      <alignment vertical="center"/>
    </xf>
    <xf numFmtId="177" fontId="3" fillId="0" borderId="81" xfId="2" applyNumberFormat="1" applyFill="1" applyBorder="1" applyAlignment="1">
      <alignment vertical="center"/>
    </xf>
    <xf numFmtId="177" fontId="3" fillId="0" borderId="20" xfId="2" applyNumberFormat="1" applyFill="1" applyBorder="1" applyAlignment="1">
      <alignment vertical="center"/>
    </xf>
    <xf numFmtId="177" fontId="3" fillId="0" borderId="21" xfId="2" applyNumberFormat="1" applyFont="1" applyFill="1" applyBorder="1" applyAlignment="1">
      <alignment vertical="center"/>
    </xf>
    <xf numFmtId="177" fontId="3" fillId="0" borderId="65" xfId="2" applyNumberFormat="1" applyFont="1" applyFill="1" applyBorder="1" applyAlignment="1">
      <alignment vertical="center"/>
    </xf>
    <xf numFmtId="177" fontId="3" fillId="0" borderId="20" xfId="2" applyNumberFormat="1" applyFont="1" applyFill="1" applyBorder="1" applyAlignment="1">
      <alignment vertical="center"/>
    </xf>
    <xf numFmtId="177" fontId="3" fillId="0" borderId="11" xfId="2" applyNumberFormat="1" applyFont="1" applyFill="1" applyBorder="1" applyAlignment="1">
      <alignment vertical="center"/>
    </xf>
    <xf numFmtId="177" fontId="3" fillId="0" borderId="13" xfId="2" applyNumberFormat="1" applyFont="1" applyFill="1" applyBorder="1" applyAlignment="1">
      <alignment vertical="center"/>
    </xf>
    <xf numFmtId="177" fontId="3" fillId="0" borderId="24" xfId="2" applyNumberFormat="1" applyFont="1" applyFill="1" applyBorder="1" applyAlignment="1">
      <alignment vertical="center"/>
    </xf>
    <xf numFmtId="177" fontId="3" fillId="0" borderId="25" xfId="2" applyNumberFormat="1" applyFont="1" applyFill="1" applyBorder="1" applyAlignment="1">
      <alignment vertical="center"/>
    </xf>
    <xf numFmtId="177" fontId="3" fillId="0" borderId="17" xfId="2" applyNumberFormat="1" applyFont="1" applyFill="1" applyBorder="1" applyAlignment="1">
      <alignment vertical="center"/>
    </xf>
    <xf numFmtId="177" fontId="3" fillId="0" borderId="26" xfId="2" applyNumberFormat="1" applyFont="1" applyFill="1" applyBorder="1" applyAlignment="1">
      <alignment vertical="center"/>
    </xf>
    <xf numFmtId="177" fontId="6" fillId="0" borderId="74" xfId="2" applyNumberFormat="1" applyFont="1" applyFill="1" applyBorder="1" applyAlignment="1">
      <alignment vertical="center"/>
    </xf>
    <xf numFmtId="177" fontId="3" fillId="0" borderId="79" xfId="2" applyNumberFormat="1" applyFont="1" applyFill="1" applyBorder="1" applyAlignment="1">
      <alignment vertical="center"/>
    </xf>
    <xf numFmtId="177" fontId="3" fillId="0" borderId="80" xfId="2" applyNumberFormat="1" applyFont="1" applyFill="1" applyBorder="1" applyAlignment="1">
      <alignment vertical="center"/>
    </xf>
    <xf numFmtId="177" fontId="3" fillId="0" borderId="8" xfId="2" applyNumberFormat="1" applyFont="1" applyFill="1" applyBorder="1" applyAlignment="1">
      <alignment vertical="center"/>
    </xf>
    <xf numFmtId="177" fontId="3" fillId="0" borderId="12" xfId="2" applyNumberFormat="1" applyFont="1" applyFill="1" applyBorder="1" applyAlignment="1">
      <alignment vertical="center"/>
    </xf>
    <xf numFmtId="177" fontId="3" fillId="0" borderId="74" xfId="2" applyNumberFormat="1" applyFont="1" applyFill="1" applyBorder="1" applyAlignment="1">
      <alignment vertical="center"/>
    </xf>
    <xf numFmtId="177" fontId="3" fillId="0" borderId="9" xfId="2" applyNumberFormat="1" applyFont="1" applyFill="1" applyBorder="1" applyAlignment="1">
      <alignment vertical="center"/>
    </xf>
    <xf numFmtId="177" fontId="3" fillId="0" borderId="28" xfId="2" applyNumberFormat="1" applyFont="1" applyFill="1" applyBorder="1" applyAlignment="1">
      <alignment vertical="center"/>
    </xf>
    <xf numFmtId="177" fontId="3" fillId="0" borderId="29" xfId="2" applyNumberFormat="1" applyFont="1" applyFill="1" applyBorder="1" applyAlignment="1">
      <alignment vertical="center"/>
    </xf>
    <xf numFmtId="177" fontId="3" fillId="0" borderId="31" xfId="2" applyNumberFormat="1" applyFont="1" applyFill="1" applyBorder="1" applyAlignment="1">
      <alignment vertical="center"/>
    </xf>
    <xf numFmtId="177" fontId="3" fillId="0" borderId="33" xfId="2" applyNumberFormat="1" applyFont="1" applyFill="1" applyBorder="1" applyAlignment="1">
      <alignment vertical="center"/>
    </xf>
    <xf numFmtId="177" fontId="3" fillId="0" borderId="34" xfId="2" applyNumberFormat="1" applyFont="1" applyFill="1" applyBorder="1" applyAlignment="1">
      <alignment vertical="center"/>
    </xf>
    <xf numFmtId="179" fontId="3" fillId="0" borderId="46" xfId="2" applyNumberFormat="1" applyFill="1" applyBorder="1" applyAlignment="1">
      <alignment vertical="center"/>
    </xf>
    <xf numFmtId="0" fontId="3" fillId="0" borderId="46" xfId="2" applyFill="1" applyBorder="1" applyAlignment="1">
      <alignment horizontal="right" vertical="center"/>
    </xf>
    <xf numFmtId="180" fontId="3" fillId="0" borderId="46" xfId="2" quotePrefix="1" applyNumberFormat="1" applyFill="1" applyBorder="1" applyAlignment="1">
      <alignment horizontal="right" vertical="center"/>
    </xf>
    <xf numFmtId="179" fontId="3" fillId="0" borderId="46" xfId="2" applyNumberFormat="1" applyFill="1" applyBorder="1" applyAlignment="1">
      <alignment horizontal="right" vertical="center"/>
    </xf>
    <xf numFmtId="181" fontId="3" fillId="0" borderId="46" xfId="2" applyNumberFormat="1" applyFill="1" applyBorder="1" applyAlignment="1">
      <alignment horizontal="right" vertical="center"/>
    </xf>
    <xf numFmtId="4" fontId="3" fillId="0" borderId="46" xfId="2" applyNumberFormat="1" applyFill="1" applyBorder="1" applyAlignment="1">
      <alignment horizontal="right" vertical="center"/>
    </xf>
    <xf numFmtId="0" fontId="3" fillId="0" borderId="46" xfId="2" applyFill="1" applyBorder="1" applyAlignment="1">
      <alignment vertical="center"/>
    </xf>
    <xf numFmtId="0" fontId="21" fillId="0" borderId="76" xfId="0" applyFont="1" applyFill="1" applyBorder="1" applyAlignment="1">
      <alignment horizontal="center" vertical="center"/>
    </xf>
    <xf numFmtId="0" fontId="21" fillId="0" borderId="75" xfId="0" applyFont="1" applyFill="1" applyBorder="1" applyAlignment="1">
      <alignment horizontal="center" vertical="center"/>
    </xf>
    <xf numFmtId="0" fontId="21" fillId="0" borderId="65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center" vertical="center" wrapText="1"/>
    </xf>
    <xf numFmtId="0" fontId="14" fillId="0" borderId="82" xfId="0" applyFont="1" applyFill="1" applyBorder="1" applyAlignment="1">
      <alignment horizontal="center" vertical="center"/>
    </xf>
    <xf numFmtId="0" fontId="3" fillId="0" borderId="33" xfId="2" applyFill="1" applyBorder="1" applyAlignment="1">
      <alignment horizontal="center" vertical="center"/>
    </xf>
    <xf numFmtId="0" fontId="3" fillId="0" borderId="87" xfId="2" applyFill="1" applyBorder="1" applyAlignment="1">
      <alignment horizontal="center" vertical="center"/>
    </xf>
    <xf numFmtId="0" fontId="3" fillId="0" borderId="85" xfId="2" applyFill="1" applyBorder="1" applyAlignment="1">
      <alignment vertical="center"/>
    </xf>
    <xf numFmtId="0" fontId="3" fillId="0" borderId="86" xfId="2" applyFill="1" applyBorder="1" applyAlignment="1">
      <alignment vertical="center"/>
    </xf>
    <xf numFmtId="0" fontId="3" fillId="0" borderId="7" xfId="2" applyFill="1" applyBorder="1" applyAlignment="1">
      <alignment horizontal="center" vertical="center"/>
    </xf>
    <xf numFmtId="0" fontId="3" fillId="0" borderId="8" xfId="2" applyFill="1" applyBorder="1" applyAlignment="1">
      <alignment horizontal="center" vertical="center"/>
    </xf>
    <xf numFmtId="0" fontId="3" fillId="0" borderId="10" xfId="2" applyFill="1" applyBorder="1" applyAlignment="1">
      <alignment horizontal="center" vertical="center"/>
    </xf>
    <xf numFmtId="0" fontId="3" fillId="0" borderId="85" xfId="2" applyFill="1" applyBorder="1" applyAlignment="1">
      <alignment horizontal="center" vertical="center"/>
    </xf>
    <xf numFmtId="0" fontId="3" fillId="0" borderId="86" xfId="2" applyFill="1" applyBorder="1" applyAlignment="1">
      <alignment horizontal="center" vertical="center"/>
    </xf>
    <xf numFmtId="0" fontId="3" fillId="0" borderId="58" xfId="2" applyFill="1" applyBorder="1" applyAlignment="1">
      <alignment vertical="center" wrapText="1"/>
    </xf>
    <xf numFmtId="0" fontId="3" fillId="0" borderId="59" xfId="2" applyFill="1" applyBorder="1" applyAlignment="1">
      <alignment vertical="center" wrapText="1"/>
    </xf>
    <xf numFmtId="3" fontId="3" fillId="0" borderId="48" xfId="2" applyNumberFormat="1" applyFill="1" applyBorder="1" applyAlignment="1">
      <alignment horizontal="center" vertical="center"/>
    </xf>
    <xf numFmtId="3" fontId="3" fillId="0" borderId="36" xfId="2" applyNumberFormat="1" applyFill="1" applyBorder="1" applyAlignment="1">
      <alignment horizontal="center" vertical="center"/>
    </xf>
    <xf numFmtId="3" fontId="3" fillId="0" borderId="41" xfId="2" applyNumberFormat="1" applyFill="1" applyBorder="1" applyAlignment="1">
      <alignment horizontal="center" vertical="center"/>
    </xf>
    <xf numFmtId="0" fontId="3" fillId="0" borderId="39" xfId="2" applyFill="1" applyBorder="1" applyAlignment="1">
      <alignment horizontal="center" vertical="center"/>
    </xf>
    <xf numFmtId="0" fontId="3" fillId="0" borderId="37" xfId="2" applyFill="1" applyBorder="1" applyAlignment="1">
      <alignment horizontal="center" vertical="center"/>
    </xf>
    <xf numFmtId="0" fontId="3" fillId="0" borderId="38" xfId="2" applyFill="1" applyBorder="1" applyAlignment="1">
      <alignment horizontal="center" vertical="center"/>
    </xf>
    <xf numFmtId="0" fontId="3" fillId="0" borderId="2" xfId="2" applyFill="1" applyBorder="1" applyAlignment="1">
      <alignment horizontal="center" vertical="center"/>
    </xf>
    <xf numFmtId="0" fontId="3" fillId="0" borderId="52" xfId="2" applyFill="1" applyBorder="1" applyAlignment="1">
      <alignment horizontal="center" vertical="center"/>
    </xf>
    <xf numFmtId="0" fontId="3" fillId="0" borderId="1" xfId="2" applyFill="1" applyBorder="1" applyAlignment="1">
      <alignment horizontal="center" vertical="center"/>
    </xf>
    <xf numFmtId="0" fontId="3" fillId="0" borderId="55" xfId="2" applyFill="1" applyBorder="1" applyAlignment="1">
      <alignment horizontal="center" vertical="center"/>
    </xf>
    <xf numFmtId="0" fontId="3" fillId="0" borderId="62" xfId="2" applyFill="1" applyBorder="1" applyAlignment="1">
      <alignment horizontal="center" vertical="center"/>
    </xf>
    <xf numFmtId="0" fontId="3" fillId="0" borderId="64" xfId="2" applyFill="1" applyBorder="1" applyAlignment="1">
      <alignment horizontal="center" vertical="center"/>
    </xf>
    <xf numFmtId="0" fontId="3" fillId="0" borderId="66" xfId="2" applyFill="1" applyBorder="1" applyAlignment="1">
      <alignment horizontal="center" vertical="center"/>
    </xf>
    <xf numFmtId="0" fontId="3" fillId="0" borderId="67" xfId="2" applyFill="1" applyBorder="1" applyAlignment="1">
      <alignment horizontal="center" vertical="center"/>
    </xf>
    <xf numFmtId="0" fontId="3" fillId="0" borderId="68" xfId="2" applyFill="1" applyBorder="1" applyAlignment="1">
      <alignment horizontal="center" vertical="center"/>
    </xf>
    <xf numFmtId="0" fontId="3" fillId="0" borderId="4" xfId="2" applyFill="1" applyBorder="1" applyAlignment="1">
      <alignment horizontal="center" vertical="center"/>
    </xf>
    <xf numFmtId="0" fontId="3" fillId="0" borderId="63" xfId="2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81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 textRotation="255"/>
    </xf>
    <xf numFmtId="0" fontId="0" fillId="0" borderId="61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 wrapText="1"/>
    </xf>
    <xf numFmtId="0" fontId="0" fillId="0" borderId="60" xfId="0" applyFill="1" applyBorder="1" applyAlignment="1">
      <alignment horizontal="center" vertical="center" wrapText="1"/>
    </xf>
    <xf numFmtId="49" fontId="6" fillId="0" borderId="93" xfId="4" applyNumberFormat="1" applyFont="1" applyFill="1" applyBorder="1" applyAlignment="1">
      <alignment horizontal="center" vertical="center"/>
    </xf>
    <xf numFmtId="49" fontId="6" fillId="0" borderId="91" xfId="4" applyNumberFormat="1" applyFont="1" applyFill="1" applyBorder="1" applyAlignment="1">
      <alignment horizontal="center" vertical="center"/>
    </xf>
    <xf numFmtId="49" fontId="6" fillId="0" borderId="94" xfId="4" applyNumberFormat="1" applyFont="1" applyFill="1" applyBorder="1" applyAlignment="1">
      <alignment horizontal="center" vertical="center"/>
    </xf>
    <xf numFmtId="49" fontId="6" fillId="0" borderId="92" xfId="4" applyNumberFormat="1" applyFont="1" applyFill="1" applyBorder="1" applyAlignment="1">
      <alignment horizontal="center" vertical="center"/>
    </xf>
    <xf numFmtId="49" fontId="6" fillId="0" borderId="77" xfId="4" applyNumberFormat="1" applyFont="1" applyFill="1" applyBorder="1" applyAlignment="1">
      <alignment horizontal="center" vertical="center"/>
    </xf>
    <xf numFmtId="49" fontId="6" fillId="0" borderId="76" xfId="4" applyNumberFormat="1" applyFont="1" applyFill="1" applyBorder="1" applyAlignment="1">
      <alignment horizontal="center" vertical="center"/>
    </xf>
    <xf numFmtId="49" fontId="6" fillId="0" borderId="75" xfId="4" applyNumberFormat="1" applyFont="1" applyFill="1" applyBorder="1" applyAlignment="1">
      <alignment horizontal="center" vertical="center"/>
    </xf>
    <xf numFmtId="49" fontId="6" fillId="0" borderId="81" xfId="4" applyNumberFormat="1" applyFont="1" applyFill="1" applyBorder="1" applyAlignment="1">
      <alignment horizontal="center" vertical="center"/>
    </xf>
    <xf numFmtId="0" fontId="3" fillId="0" borderId="76" xfId="2" applyFill="1" applyBorder="1" applyAlignment="1">
      <alignment horizontal="center" vertical="center" wrapText="1"/>
    </xf>
    <xf numFmtId="0" fontId="3" fillId="0" borderId="75" xfId="2" applyFill="1" applyBorder="1" applyAlignment="1">
      <alignment horizontal="center" vertical="center" wrapText="1"/>
    </xf>
    <xf numFmtId="0" fontId="3" fillId="0" borderId="64" xfId="2" applyFill="1" applyBorder="1" applyAlignment="1">
      <alignment horizontal="center" vertical="center" wrapText="1"/>
    </xf>
    <xf numFmtId="0" fontId="3" fillId="0" borderId="61" xfId="2" applyFill="1" applyBorder="1" applyAlignment="1">
      <alignment horizontal="center" vertical="center" wrapText="1"/>
    </xf>
    <xf numFmtId="0" fontId="3" fillId="0" borderId="65" xfId="2" applyFill="1" applyBorder="1" applyAlignment="1">
      <alignment horizontal="center" vertical="center" wrapText="1"/>
    </xf>
    <xf numFmtId="0" fontId="3" fillId="0" borderId="65" xfId="2" applyFill="1" applyBorder="1" applyAlignment="1">
      <alignment vertical="center" wrapText="1"/>
    </xf>
    <xf numFmtId="0" fontId="3" fillId="0" borderId="62" xfId="2" applyFill="1" applyBorder="1" applyAlignment="1">
      <alignment horizontal="center" vertical="center" wrapText="1"/>
    </xf>
    <xf numFmtId="0" fontId="3" fillId="0" borderId="60" xfId="2" applyFill="1" applyBorder="1" applyAlignment="1">
      <alignment horizontal="center" vertical="center" wrapText="1"/>
    </xf>
    <xf numFmtId="0" fontId="3" fillId="0" borderId="45" xfId="2" applyFill="1" applyBorder="1" applyAlignment="1">
      <alignment horizontal="center" vertical="center" wrapText="1"/>
    </xf>
    <xf numFmtId="0" fontId="6" fillId="0" borderId="62" xfId="2" applyFont="1" applyFill="1" applyBorder="1" applyAlignment="1">
      <alignment horizontal="center" vertical="center"/>
    </xf>
    <xf numFmtId="0" fontId="6" fillId="0" borderId="63" xfId="2" applyFont="1" applyFill="1" applyBorder="1" applyAlignment="1">
      <alignment horizontal="center" vertical="center"/>
    </xf>
    <xf numFmtId="0" fontId="6" fillId="0" borderId="64" xfId="2" applyFont="1" applyFill="1" applyBorder="1" applyAlignment="1">
      <alignment horizontal="center" vertical="center" wrapText="1"/>
    </xf>
    <xf numFmtId="0" fontId="6" fillId="0" borderId="61" xfId="2" applyFont="1" applyFill="1" applyBorder="1" applyAlignment="1">
      <alignment horizontal="center" vertical="center" wrapText="1"/>
    </xf>
    <xf numFmtId="0" fontId="6" fillId="0" borderId="64" xfId="2" applyFont="1" applyFill="1" applyBorder="1" applyAlignment="1">
      <alignment horizontal="center" vertical="center"/>
    </xf>
    <xf numFmtId="0" fontId="18" fillId="0" borderId="62" xfId="2" applyFont="1" applyFill="1" applyBorder="1" applyAlignment="1">
      <alignment horizontal="center" vertical="center"/>
    </xf>
    <xf numFmtId="0" fontId="18" fillId="0" borderId="63" xfId="2" applyFont="1" applyFill="1" applyBorder="1" applyAlignment="1">
      <alignment horizontal="center" vertical="center"/>
    </xf>
    <xf numFmtId="0" fontId="18" fillId="0" borderId="64" xfId="2" applyFont="1" applyFill="1" applyBorder="1" applyAlignment="1">
      <alignment horizontal="center" vertical="center"/>
    </xf>
    <xf numFmtId="176" fontId="3" fillId="0" borderId="46" xfId="2" applyNumberFormat="1" applyFill="1" applyBorder="1" applyAlignment="1">
      <alignment horizontal="right" vertical="center"/>
    </xf>
  </cellXfs>
  <cellStyles count="6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_JB16 2" xfId="4" xr:uid="{00000000-0005-0000-0000-000004000000}"/>
    <cellStyle name="標準_年齢別人口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tabSelected="1" zoomScaleNormal="100" workbookViewId="0"/>
  </sheetViews>
  <sheetFormatPr defaultRowHeight="13.5"/>
  <cols>
    <col min="1" max="1" width="13.125" style="179" customWidth="1"/>
    <col min="2" max="5" width="10.75" style="179" customWidth="1"/>
    <col min="6" max="7" width="13.125" style="179" customWidth="1"/>
    <col min="8" max="8" width="6.375" style="179" customWidth="1"/>
    <col min="9" max="16384" width="9" style="179"/>
  </cols>
  <sheetData>
    <row r="1" spans="1:7">
      <c r="A1" s="179" t="s">
        <v>464</v>
      </c>
    </row>
    <row r="2" spans="1:7">
      <c r="G2" s="180" t="s">
        <v>0</v>
      </c>
    </row>
    <row r="3" spans="1:7">
      <c r="A3" s="259" t="s">
        <v>457</v>
      </c>
      <c r="B3" s="259" t="s">
        <v>458</v>
      </c>
      <c r="C3" s="261"/>
      <c r="D3" s="261"/>
      <c r="E3" s="261" t="s">
        <v>1</v>
      </c>
      <c r="F3" s="263" t="s">
        <v>54</v>
      </c>
      <c r="G3" s="265" t="s">
        <v>55</v>
      </c>
    </row>
    <row r="4" spans="1:7" ht="14.25" thickBot="1">
      <c r="A4" s="260"/>
      <c r="B4" s="203" t="s">
        <v>2</v>
      </c>
      <c r="C4" s="204" t="s">
        <v>3</v>
      </c>
      <c r="D4" s="204" t="s">
        <v>295</v>
      </c>
      <c r="E4" s="262"/>
      <c r="F4" s="264"/>
      <c r="G4" s="266"/>
    </row>
    <row r="5" spans="1:7" ht="14.25" thickTop="1">
      <c r="A5" s="181" t="s">
        <v>487</v>
      </c>
      <c r="B5" s="182">
        <v>21708</v>
      </c>
      <c r="C5" s="182">
        <v>22862</v>
      </c>
      <c r="D5" s="182">
        <v>44570</v>
      </c>
      <c r="E5" s="182">
        <v>10695</v>
      </c>
      <c r="F5" s="183">
        <v>4.2</v>
      </c>
      <c r="G5" s="183">
        <v>326.2</v>
      </c>
    </row>
    <row r="6" spans="1:7">
      <c r="A6" s="202" t="s">
        <v>488</v>
      </c>
      <c r="B6" s="184">
        <v>21750</v>
      </c>
      <c r="C6" s="184">
        <v>22901</v>
      </c>
      <c r="D6" s="184">
        <v>44651</v>
      </c>
      <c r="E6" s="184">
        <v>10815</v>
      </c>
      <c r="F6" s="185">
        <v>4.0999999999999996</v>
      </c>
      <c r="G6" s="185">
        <v>326.8</v>
      </c>
    </row>
    <row r="7" spans="1:7">
      <c r="A7" s="202" t="s">
        <v>8</v>
      </c>
      <c r="B7" s="184">
        <v>21655</v>
      </c>
      <c r="C7" s="184">
        <v>22846</v>
      </c>
      <c r="D7" s="184">
        <v>44501</v>
      </c>
      <c r="E7" s="184">
        <v>11013</v>
      </c>
      <c r="F7" s="185">
        <v>4</v>
      </c>
      <c r="G7" s="185">
        <v>325.7</v>
      </c>
    </row>
    <row r="8" spans="1:7">
      <c r="A8" s="202" t="s">
        <v>9</v>
      </c>
      <c r="B8" s="184">
        <v>21736</v>
      </c>
      <c r="C8" s="184">
        <v>22845</v>
      </c>
      <c r="D8" s="184">
        <v>44581</v>
      </c>
      <c r="E8" s="184">
        <v>11253</v>
      </c>
      <c r="F8" s="185">
        <v>4</v>
      </c>
      <c r="G8" s="185">
        <v>326.2</v>
      </c>
    </row>
    <row r="9" spans="1:7">
      <c r="A9" s="202" t="s">
        <v>10</v>
      </c>
      <c r="B9" s="184">
        <v>21913</v>
      </c>
      <c r="C9" s="184">
        <v>23009</v>
      </c>
      <c r="D9" s="184">
        <v>44922</v>
      </c>
      <c r="E9" s="184">
        <v>11453</v>
      </c>
      <c r="F9" s="185">
        <v>3.9</v>
      </c>
      <c r="G9" s="185">
        <v>328.7</v>
      </c>
    </row>
    <row r="10" spans="1:7">
      <c r="A10" s="202" t="s">
        <v>11</v>
      </c>
      <c r="B10" s="184">
        <v>22026</v>
      </c>
      <c r="C10" s="184">
        <v>23154</v>
      </c>
      <c r="D10" s="184">
        <v>45180</v>
      </c>
      <c r="E10" s="184">
        <v>11674</v>
      </c>
      <c r="F10" s="185">
        <v>3.9</v>
      </c>
      <c r="G10" s="185">
        <v>330.6</v>
      </c>
    </row>
    <row r="11" spans="1:7">
      <c r="A11" s="202" t="s">
        <v>12</v>
      </c>
      <c r="B11" s="184">
        <v>22280</v>
      </c>
      <c r="C11" s="184">
        <v>23406</v>
      </c>
      <c r="D11" s="184">
        <v>45686</v>
      </c>
      <c r="E11" s="184">
        <v>11946</v>
      </c>
      <c r="F11" s="185">
        <v>3.8</v>
      </c>
      <c r="G11" s="185">
        <v>334.3</v>
      </c>
    </row>
    <row r="12" spans="1:7">
      <c r="A12" s="202" t="s">
        <v>13</v>
      </c>
      <c r="B12" s="184">
        <v>22432</v>
      </c>
      <c r="C12" s="184">
        <v>23496</v>
      </c>
      <c r="D12" s="184">
        <v>45928</v>
      </c>
      <c r="E12" s="184">
        <v>12232</v>
      </c>
      <c r="F12" s="185">
        <v>3.8</v>
      </c>
      <c r="G12" s="185">
        <v>336.1</v>
      </c>
    </row>
    <row r="13" spans="1:7">
      <c r="A13" s="202" t="s">
        <v>14</v>
      </c>
      <c r="B13" s="184">
        <v>22628</v>
      </c>
      <c r="C13" s="184">
        <v>23617</v>
      </c>
      <c r="D13" s="184">
        <v>46245</v>
      </c>
      <c r="E13" s="184">
        <v>12487</v>
      </c>
      <c r="F13" s="185">
        <v>3.7</v>
      </c>
      <c r="G13" s="185">
        <v>338.4</v>
      </c>
    </row>
    <row r="14" spans="1:7">
      <c r="A14" s="202" t="s">
        <v>15</v>
      </c>
      <c r="B14" s="184">
        <v>22831</v>
      </c>
      <c r="C14" s="184">
        <v>23729</v>
      </c>
      <c r="D14" s="184">
        <v>46560</v>
      </c>
      <c r="E14" s="184">
        <v>12647</v>
      </c>
      <c r="F14" s="185">
        <v>3.7</v>
      </c>
      <c r="G14" s="185">
        <v>340.7</v>
      </c>
    </row>
    <row r="15" spans="1:7">
      <c r="A15" s="202" t="s">
        <v>16</v>
      </c>
      <c r="B15" s="184">
        <v>23109</v>
      </c>
      <c r="C15" s="184">
        <v>23939</v>
      </c>
      <c r="D15" s="184">
        <v>47048</v>
      </c>
      <c r="E15" s="184">
        <v>12788</v>
      </c>
      <c r="F15" s="185">
        <v>3.7</v>
      </c>
      <c r="G15" s="185">
        <v>344.3</v>
      </c>
    </row>
    <row r="16" spans="1:7">
      <c r="A16" s="202" t="s">
        <v>17</v>
      </c>
      <c r="B16" s="184">
        <v>23122</v>
      </c>
      <c r="C16" s="184">
        <v>23960</v>
      </c>
      <c r="D16" s="184">
        <v>47082</v>
      </c>
      <c r="E16" s="184">
        <v>12889</v>
      </c>
      <c r="F16" s="185">
        <v>3.7</v>
      </c>
      <c r="G16" s="185">
        <v>344.5</v>
      </c>
    </row>
    <row r="17" spans="1:7">
      <c r="A17" s="202" t="s">
        <v>18</v>
      </c>
      <c r="B17" s="184">
        <v>23262</v>
      </c>
      <c r="C17" s="184">
        <v>24127</v>
      </c>
      <c r="D17" s="184">
        <v>47389</v>
      </c>
      <c r="E17" s="184">
        <v>13079</v>
      </c>
      <c r="F17" s="185">
        <v>3.6</v>
      </c>
      <c r="G17" s="185">
        <v>346.8</v>
      </c>
    </row>
    <row r="18" spans="1:7">
      <c r="A18" s="202" t="s">
        <v>19</v>
      </c>
      <c r="B18" s="184">
        <v>23418</v>
      </c>
      <c r="C18" s="184">
        <v>24271</v>
      </c>
      <c r="D18" s="184">
        <v>47689</v>
      </c>
      <c r="E18" s="184">
        <v>13246</v>
      </c>
      <c r="F18" s="185">
        <v>3.6</v>
      </c>
      <c r="G18" s="185">
        <v>349</v>
      </c>
    </row>
    <row r="19" spans="1:7">
      <c r="A19" s="202" t="s">
        <v>20</v>
      </c>
      <c r="B19" s="184">
        <v>23408</v>
      </c>
      <c r="C19" s="184">
        <v>24344</v>
      </c>
      <c r="D19" s="184">
        <v>47752</v>
      </c>
      <c r="E19" s="184">
        <v>13311</v>
      </c>
      <c r="F19" s="185">
        <v>3.6</v>
      </c>
      <c r="G19" s="185">
        <v>349.4</v>
      </c>
    </row>
    <row r="20" spans="1:7">
      <c r="A20" s="202" t="s">
        <v>21</v>
      </c>
      <c r="B20" s="184">
        <v>23347</v>
      </c>
      <c r="C20" s="184">
        <v>24516</v>
      </c>
      <c r="D20" s="184">
        <v>47863</v>
      </c>
      <c r="E20" s="184">
        <v>13491</v>
      </c>
      <c r="F20" s="185">
        <v>3.5</v>
      </c>
      <c r="G20" s="185">
        <v>350.3</v>
      </c>
    </row>
    <row r="21" spans="1:7">
      <c r="A21" s="202" t="s">
        <v>22</v>
      </c>
      <c r="B21" s="184">
        <v>23460</v>
      </c>
      <c r="C21" s="184">
        <v>24589</v>
      </c>
      <c r="D21" s="184">
        <v>48049</v>
      </c>
      <c r="E21" s="184">
        <v>13631</v>
      </c>
      <c r="F21" s="185">
        <v>3.5</v>
      </c>
      <c r="G21" s="185">
        <v>351.6</v>
      </c>
    </row>
    <row r="22" spans="1:7">
      <c r="A22" s="202" t="s">
        <v>23</v>
      </c>
      <c r="B22" s="184">
        <v>23425</v>
      </c>
      <c r="C22" s="184">
        <v>24560</v>
      </c>
      <c r="D22" s="184">
        <v>47985</v>
      </c>
      <c r="E22" s="184">
        <v>13673</v>
      </c>
      <c r="F22" s="185">
        <v>3.5</v>
      </c>
      <c r="G22" s="185">
        <v>351.2</v>
      </c>
    </row>
    <row r="23" spans="1:7">
      <c r="A23" s="202" t="s">
        <v>24</v>
      </c>
      <c r="B23" s="184">
        <v>23411</v>
      </c>
      <c r="C23" s="184">
        <v>24537</v>
      </c>
      <c r="D23" s="184">
        <v>47948</v>
      </c>
      <c r="E23" s="184">
        <v>13800</v>
      </c>
      <c r="F23" s="185">
        <v>3.5</v>
      </c>
      <c r="G23" s="185">
        <v>350.9</v>
      </c>
    </row>
    <row r="24" spans="1:7">
      <c r="A24" s="202" t="s">
        <v>25</v>
      </c>
      <c r="B24" s="184">
        <v>23389</v>
      </c>
      <c r="C24" s="184">
        <v>24496</v>
      </c>
      <c r="D24" s="184">
        <v>47885</v>
      </c>
      <c r="E24" s="184">
        <v>13870</v>
      </c>
      <c r="F24" s="185">
        <v>3.5</v>
      </c>
      <c r="G24" s="185">
        <v>350.4</v>
      </c>
    </row>
    <row r="25" spans="1:7">
      <c r="A25" s="202" t="s">
        <v>26</v>
      </c>
      <c r="B25" s="184">
        <v>23410</v>
      </c>
      <c r="C25" s="184">
        <v>24480</v>
      </c>
      <c r="D25" s="184">
        <v>47890</v>
      </c>
      <c r="E25" s="184">
        <v>13979</v>
      </c>
      <c r="F25" s="185">
        <v>3.4</v>
      </c>
      <c r="G25" s="185">
        <v>350.5</v>
      </c>
    </row>
    <row r="26" spans="1:7">
      <c r="A26" s="202" t="s">
        <v>489</v>
      </c>
      <c r="B26" s="184">
        <v>23377</v>
      </c>
      <c r="C26" s="184">
        <v>24489</v>
      </c>
      <c r="D26" s="184">
        <v>47866</v>
      </c>
      <c r="E26" s="184">
        <v>14099</v>
      </c>
      <c r="F26" s="185">
        <v>3.4</v>
      </c>
      <c r="G26" s="185">
        <v>351.2</v>
      </c>
    </row>
    <row r="27" spans="1:7">
      <c r="A27" s="202" t="s">
        <v>490</v>
      </c>
      <c r="B27" s="184">
        <v>23309</v>
      </c>
      <c r="C27" s="184">
        <v>24394</v>
      </c>
      <c r="D27" s="184">
        <v>47703</v>
      </c>
      <c r="E27" s="184">
        <v>14256</v>
      </c>
      <c r="F27" s="185">
        <v>3.3</v>
      </c>
      <c r="G27" s="185">
        <v>350</v>
      </c>
    </row>
    <row r="28" spans="1:7">
      <c r="A28" s="202" t="s">
        <v>491</v>
      </c>
      <c r="B28" s="184">
        <v>23238</v>
      </c>
      <c r="C28" s="184">
        <v>24382</v>
      </c>
      <c r="D28" s="184">
        <v>47620</v>
      </c>
      <c r="E28" s="184">
        <v>14447</v>
      </c>
      <c r="F28" s="185">
        <v>3.3</v>
      </c>
      <c r="G28" s="185">
        <v>349.4</v>
      </c>
    </row>
    <row r="29" spans="1:7">
      <c r="A29" s="202" t="s">
        <v>27</v>
      </c>
      <c r="B29" s="184">
        <v>23227</v>
      </c>
      <c r="C29" s="184">
        <v>24421</v>
      </c>
      <c r="D29" s="184">
        <v>47648</v>
      </c>
      <c r="E29" s="184">
        <v>14662</v>
      </c>
      <c r="F29" s="185">
        <v>3.2</v>
      </c>
      <c r="G29" s="185">
        <v>349.6</v>
      </c>
    </row>
    <row r="30" spans="1:7">
      <c r="A30" s="202" t="s">
        <v>28</v>
      </c>
      <c r="B30" s="184">
        <v>23243</v>
      </c>
      <c r="C30" s="184">
        <v>24433</v>
      </c>
      <c r="D30" s="184">
        <v>47676</v>
      </c>
      <c r="E30" s="184">
        <v>14923</v>
      </c>
      <c r="F30" s="185">
        <v>3.2</v>
      </c>
      <c r="G30" s="185">
        <v>349.8</v>
      </c>
    </row>
    <row r="31" spans="1:7">
      <c r="A31" s="202" t="s">
        <v>29</v>
      </c>
      <c r="B31" s="184">
        <v>23254</v>
      </c>
      <c r="C31" s="184">
        <v>24482</v>
      </c>
      <c r="D31" s="184">
        <v>47736</v>
      </c>
      <c r="E31" s="184">
        <v>15183</v>
      </c>
      <c r="F31" s="185">
        <v>3.1</v>
      </c>
      <c r="G31" s="185">
        <v>350.2</v>
      </c>
    </row>
    <row r="32" spans="1:7">
      <c r="A32" s="202" t="s">
        <v>30</v>
      </c>
      <c r="B32" s="184">
        <v>23349</v>
      </c>
      <c r="C32" s="184">
        <v>24546</v>
      </c>
      <c r="D32" s="184">
        <v>47895</v>
      </c>
      <c r="E32" s="184">
        <v>15402</v>
      </c>
      <c r="F32" s="185">
        <v>3.1</v>
      </c>
      <c r="G32" s="185">
        <v>351.4</v>
      </c>
    </row>
    <row r="33" spans="1:7">
      <c r="A33" s="202" t="s">
        <v>31</v>
      </c>
      <c r="B33" s="184">
        <v>23345</v>
      </c>
      <c r="C33" s="184">
        <v>24520</v>
      </c>
      <c r="D33" s="184">
        <v>47865</v>
      </c>
      <c r="E33" s="184">
        <v>15573</v>
      </c>
      <c r="F33" s="185">
        <v>3.1</v>
      </c>
      <c r="G33" s="185">
        <v>351.1</v>
      </c>
    </row>
    <row r="34" spans="1:7">
      <c r="A34" s="202" t="s">
        <v>32</v>
      </c>
      <c r="B34" s="184">
        <v>23290</v>
      </c>
      <c r="C34" s="184">
        <v>24420</v>
      </c>
      <c r="D34" s="184">
        <v>47710</v>
      </c>
      <c r="E34" s="184">
        <v>15712</v>
      </c>
      <c r="F34" s="185">
        <v>3</v>
      </c>
      <c r="G34" s="185">
        <v>350</v>
      </c>
    </row>
    <row r="35" spans="1:7">
      <c r="A35" s="202" t="s">
        <v>33</v>
      </c>
      <c r="B35" s="184">
        <v>23192</v>
      </c>
      <c r="C35" s="184">
        <v>24368</v>
      </c>
      <c r="D35" s="184">
        <v>47560</v>
      </c>
      <c r="E35" s="184">
        <v>15858</v>
      </c>
      <c r="F35" s="185">
        <v>3</v>
      </c>
      <c r="G35" s="185">
        <v>348.9</v>
      </c>
    </row>
    <row r="36" spans="1:7">
      <c r="A36" s="202" t="s">
        <v>34</v>
      </c>
      <c r="B36" s="184">
        <v>23158</v>
      </c>
      <c r="C36" s="184">
        <v>24412</v>
      </c>
      <c r="D36" s="184">
        <v>47570</v>
      </c>
      <c r="E36" s="184">
        <v>16080</v>
      </c>
      <c r="F36" s="185">
        <v>3</v>
      </c>
      <c r="G36" s="185">
        <v>349</v>
      </c>
    </row>
    <row r="37" spans="1:7">
      <c r="A37" s="202" t="s">
        <v>35</v>
      </c>
      <c r="B37" s="184">
        <v>23112</v>
      </c>
      <c r="C37" s="184">
        <v>24383</v>
      </c>
      <c r="D37" s="184">
        <v>47495</v>
      </c>
      <c r="E37" s="184">
        <v>16225</v>
      </c>
      <c r="F37" s="185">
        <v>2.9</v>
      </c>
      <c r="G37" s="185">
        <v>348.4</v>
      </c>
    </row>
    <row r="38" spans="1:7">
      <c r="A38" s="202" t="s">
        <v>36</v>
      </c>
      <c r="B38" s="184">
        <v>23054</v>
      </c>
      <c r="C38" s="184">
        <v>24333</v>
      </c>
      <c r="D38" s="184">
        <v>47387</v>
      </c>
      <c r="E38" s="184">
        <v>16361</v>
      </c>
      <c r="F38" s="185">
        <v>2.9</v>
      </c>
      <c r="G38" s="185">
        <v>347.6</v>
      </c>
    </row>
    <row r="39" spans="1:7">
      <c r="A39" s="202" t="s">
        <v>37</v>
      </c>
      <c r="B39" s="184">
        <v>22929</v>
      </c>
      <c r="C39" s="184">
        <v>24287</v>
      </c>
      <c r="D39" s="184">
        <v>47216</v>
      </c>
      <c r="E39" s="184">
        <v>16387</v>
      </c>
      <c r="F39" s="185">
        <v>2.9</v>
      </c>
      <c r="G39" s="185">
        <v>346.4</v>
      </c>
    </row>
    <row r="40" spans="1:7">
      <c r="A40" s="202" t="s">
        <v>38</v>
      </c>
      <c r="B40" s="184">
        <v>22815</v>
      </c>
      <c r="C40" s="184">
        <v>24281</v>
      </c>
      <c r="D40" s="184">
        <v>47096</v>
      </c>
      <c r="E40" s="184">
        <v>16542</v>
      </c>
      <c r="F40" s="185">
        <v>2.8</v>
      </c>
      <c r="G40" s="185">
        <v>345.5</v>
      </c>
    </row>
    <row r="41" spans="1:7">
      <c r="A41" s="202" t="s">
        <v>39</v>
      </c>
      <c r="B41" s="184">
        <v>22684</v>
      </c>
      <c r="C41" s="184">
        <v>24083</v>
      </c>
      <c r="D41" s="184">
        <v>46767</v>
      </c>
      <c r="E41" s="184">
        <v>16561</v>
      </c>
      <c r="F41" s="185">
        <v>2.8</v>
      </c>
      <c r="G41" s="185">
        <v>343.1</v>
      </c>
    </row>
    <row r="42" spans="1:7">
      <c r="A42" s="202" t="s">
        <v>40</v>
      </c>
      <c r="B42" s="184">
        <v>27015</v>
      </c>
      <c r="C42" s="184">
        <v>28488</v>
      </c>
      <c r="D42" s="184">
        <v>55503</v>
      </c>
      <c r="E42" s="184">
        <v>19508</v>
      </c>
      <c r="F42" s="185">
        <v>2.8</v>
      </c>
      <c r="G42" s="185">
        <v>125.1589771343526</v>
      </c>
    </row>
    <row r="43" spans="1:7">
      <c r="A43" s="202" t="s">
        <v>41</v>
      </c>
      <c r="B43" s="184">
        <v>26740</v>
      </c>
      <c r="C43" s="184">
        <v>28287</v>
      </c>
      <c r="D43" s="184">
        <v>55027</v>
      </c>
      <c r="E43" s="184">
        <v>19651</v>
      </c>
      <c r="F43" s="185">
        <v>2.8</v>
      </c>
      <c r="G43" s="185">
        <v>124.08559960312091</v>
      </c>
    </row>
    <row r="44" spans="1:7">
      <c r="A44" s="202" t="s">
        <v>42</v>
      </c>
      <c r="B44" s="184">
        <v>26516</v>
      </c>
      <c r="C44" s="184">
        <v>28090</v>
      </c>
      <c r="D44" s="184">
        <v>54606</v>
      </c>
      <c r="E44" s="184">
        <v>19855</v>
      </c>
      <c r="F44" s="185">
        <v>2.8</v>
      </c>
      <c r="G44" s="185">
        <v>123.1362467866324</v>
      </c>
    </row>
    <row r="45" spans="1:7">
      <c r="A45" s="202" t="s">
        <v>43</v>
      </c>
      <c r="B45" s="184">
        <v>26268</v>
      </c>
      <c r="C45" s="184">
        <v>27913</v>
      </c>
      <c r="D45" s="184">
        <v>54181</v>
      </c>
      <c r="E45" s="184">
        <v>19979</v>
      </c>
      <c r="F45" s="185">
        <v>2.7118974923669854</v>
      </c>
      <c r="G45" s="185">
        <v>122.17787399088982</v>
      </c>
    </row>
    <row r="46" spans="1:7">
      <c r="A46" s="202" t="s">
        <v>44</v>
      </c>
      <c r="B46" s="184">
        <v>26010</v>
      </c>
      <c r="C46" s="184">
        <v>27638</v>
      </c>
      <c r="D46" s="184">
        <v>53648</v>
      </c>
      <c r="E46" s="184">
        <v>20112</v>
      </c>
      <c r="F46" s="185">
        <v>2.6674622116149562</v>
      </c>
      <c r="G46" s="185">
        <v>120.97596175528797</v>
      </c>
    </row>
    <row r="47" spans="1:7">
      <c r="A47" s="202" t="s">
        <v>45</v>
      </c>
      <c r="B47" s="184">
        <v>25835</v>
      </c>
      <c r="C47" s="184">
        <v>27404</v>
      </c>
      <c r="D47" s="184">
        <v>53239</v>
      </c>
      <c r="E47" s="184">
        <v>20216</v>
      </c>
      <c r="F47" s="185">
        <v>2.6</v>
      </c>
      <c r="G47" s="185">
        <v>120.05366887656159</v>
      </c>
    </row>
    <row r="48" spans="1:7">
      <c r="A48" s="202" t="s">
        <v>46</v>
      </c>
      <c r="B48" s="184">
        <v>25602</v>
      </c>
      <c r="C48" s="184">
        <v>27106</v>
      </c>
      <c r="D48" s="184">
        <v>52708</v>
      </c>
      <c r="E48" s="184">
        <v>20266</v>
      </c>
      <c r="F48" s="185">
        <v>2.6008092371459588</v>
      </c>
      <c r="G48" s="185">
        <v>118.85626663058676</v>
      </c>
    </row>
    <row r="49" spans="1:7">
      <c r="A49" s="202" t="s">
        <v>47</v>
      </c>
      <c r="B49" s="184">
        <v>25363</v>
      </c>
      <c r="C49" s="184">
        <v>26827</v>
      </c>
      <c r="D49" s="184">
        <v>52190</v>
      </c>
      <c r="E49" s="184">
        <v>20305</v>
      </c>
      <c r="F49" s="185">
        <v>2.6008092371459588</v>
      </c>
      <c r="G49" s="185">
        <v>117.68817931718758</v>
      </c>
    </row>
    <row r="50" spans="1:7">
      <c r="A50" s="202" t="s">
        <v>48</v>
      </c>
      <c r="B50" s="184">
        <v>25104</v>
      </c>
      <c r="C50" s="184">
        <v>26552</v>
      </c>
      <c r="D50" s="184">
        <v>51656</v>
      </c>
      <c r="E50" s="184">
        <v>20441</v>
      </c>
      <c r="F50" s="185">
        <v>2.5</v>
      </c>
      <c r="G50" s="185">
        <v>116.48401208677221</v>
      </c>
    </row>
    <row r="51" spans="1:7">
      <c r="A51" s="202" t="s">
        <v>49</v>
      </c>
      <c r="B51" s="184">
        <v>24866</v>
      </c>
      <c r="C51" s="184">
        <v>26229</v>
      </c>
      <c r="D51" s="184">
        <v>51095</v>
      </c>
      <c r="E51" s="184">
        <v>20457</v>
      </c>
      <c r="F51" s="185">
        <v>2.5</v>
      </c>
      <c r="G51" s="185">
        <v>115.21895999639202</v>
      </c>
    </row>
    <row r="52" spans="1:7">
      <c r="A52" s="202" t="s">
        <v>50</v>
      </c>
      <c r="B52" s="184">
        <v>24560</v>
      </c>
      <c r="C52" s="184">
        <v>25916</v>
      </c>
      <c r="D52" s="184">
        <v>50476</v>
      </c>
      <c r="E52" s="184">
        <v>20482</v>
      </c>
      <c r="F52" s="185">
        <v>2.5</v>
      </c>
      <c r="G52" s="185">
        <v>113.82311820682813</v>
      </c>
    </row>
    <row r="53" spans="1:7">
      <c r="A53" s="202" t="s">
        <v>51</v>
      </c>
      <c r="B53" s="184">
        <v>24303</v>
      </c>
      <c r="C53" s="184">
        <v>25570</v>
      </c>
      <c r="D53" s="184">
        <v>49873</v>
      </c>
      <c r="E53" s="184">
        <v>20511</v>
      </c>
      <c r="F53" s="185">
        <v>2.4</v>
      </c>
      <c r="G53" s="185">
        <v>112.5</v>
      </c>
    </row>
    <row r="54" spans="1:7">
      <c r="A54" s="202" t="s">
        <v>52</v>
      </c>
      <c r="B54" s="184">
        <v>24016</v>
      </c>
      <c r="C54" s="184">
        <v>25243</v>
      </c>
      <c r="D54" s="184">
        <v>49259</v>
      </c>
      <c r="E54" s="184">
        <v>20585</v>
      </c>
      <c r="F54" s="185">
        <v>2.4</v>
      </c>
      <c r="G54" s="185">
        <v>111.07878951878411</v>
      </c>
    </row>
    <row r="55" spans="1:7">
      <c r="A55" s="202" t="s">
        <v>53</v>
      </c>
      <c r="B55" s="184">
        <v>23532</v>
      </c>
      <c r="C55" s="184">
        <v>24806</v>
      </c>
      <c r="D55" s="184">
        <v>48338</v>
      </c>
      <c r="E55" s="184">
        <v>20535</v>
      </c>
      <c r="F55" s="185">
        <v>2.4</v>
      </c>
      <c r="G55" s="185">
        <v>109.00193929553963</v>
      </c>
    </row>
    <row r="56" spans="1:7">
      <c r="A56" s="202" t="s">
        <v>492</v>
      </c>
      <c r="B56" s="184">
        <v>23188</v>
      </c>
      <c r="C56" s="184">
        <v>24411</v>
      </c>
      <c r="D56" s="184">
        <v>47599</v>
      </c>
      <c r="E56" s="184">
        <v>20576</v>
      </c>
      <c r="F56" s="185">
        <v>2.2999999999999998</v>
      </c>
      <c r="G56" s="185">
        <v>107.33549812835432</v>
      </c>
    </row>
    <row r="57" spans="1:7">
      <c r="A57" s="202" t="s">
        <v>493</v>
      </c>
      <c r="B57" s="184">
        <v>22784</v>
      </c>
      <c r="C57" s="184">
        <v>24018</v>
      </c>
      <c r="D57" s="184">
        <v>46802</v>
      </c>
      <c r="E57" s="184">
        <v>20591</v>
      </c>
      <c r="F57" s="185">
        <v>2.2999999999999998</v>
      </c>
      <c r="G57" s="185">
        <v>105.5382672619853</v>
      </c>
    </row>
    <row r="58" spans="1:7">
      <c r="A58" s="202" t="s">
        <v>494</v>
      </c>
      <c r="B58" s="184">
        <v>22500</v>
      </c>
      <c r="C58" s="184">
        <v>23675</v>
      </c>
      <c r="D58" s="184">
        <v>46175</v>
      </c>
      <c r="E58" s="184">
        <v>20697</v>
      </c>
      <c r="F58" s="185">
        <f t="shared" ref="F58:F63" si="0">ROUND(D58/E58,1)</f>
        <v>2.2000000000000002</v>
      </c>
      <c r="G58" s="185">
        <f>D58/443.46</f>
        <v>104.12438551391332</v>
      </c>
    </row>
    <row r="59" spans="1:7">
      <c r="A59" s="202" t="s">
        <v>517</v>
      </c>
      <c r="B59" s="184">
        <v>22214</v>
      </c>
      <c r="C59" s="184">
        <v>23327</v>
      </c>
      <c r="D59" s="184">
        <v>45541</v>
      </c>
      <c r="E59" s="184">
        <v>20745</v>
      </c>
      <c r="F59" s="185">
        <f t="shared" si="0"/>
        <v>2.2000000000000002</v>
      </c>
      <c r="G59" s="185">
        <f>D59/443.46</f>
        <v>102.69471880214677</v>
      </c>
    </row>
    <row r="60" spans="1:7">
      <c r="A60" s="202" t="s">
        <v>521</v>
      </c>
      <c r="B60" s="184">
        <v>21809</v>
      </c>
      <c r="C60" s="184">
        <v>22771</v>
      </c>
      <c r="D60" s="184">
        <v>44580</v>
      </c>
      <c r="E60" s="184">
        <v>20639</v>
      </c>
      <c r="F60" s="185">
        <f t="shared" si="0"/>
        <v>2.2000000000000002</v>
      </c>
      <c r="G60" s="185">
        <f>D60/443.46</f>
        <v>100.5276687863618</v>
      </c>
    </row>
    <row r="61" spans="1:7">
      <c r="A61" s="202" t="s">
        <v>535</v>
      </c>
      <c r="B61" s="184">
        <v>21386</v>
      </c>
      <c r="C61" s="184">
        <v>22299</v>
      </c>
      <c r="D61" s="184">
        <v>43685</v>
      </c>
      <c r="E61" s="184">
        <v>20616</v>
      </c>
      <c r="F61" s="185">
        <f t="shared" si="0"/>
        <v>2.1</v>
      </c>
      <c r="G61" s="185">
        <f>D61/443.46</f>
        <v>98.509448428268612</v>
      </c>
    </row>
    <row r="62" spans="1:7">
      <c r="A62" s="210" t="s">
        <v>4</v>
      </c>
      <c r="B62" s="182">
        <v>17915</v>
      </c>
      <c r="C62" s="182">
        <v>18940</v>
      </c>
      <c r="D62" s="182">
        <v>36855</v>
      </c>
      <c r="E62" s="182">
        <v>17467</v>
      </c>
      <c r="F62" s="183">
        <f t="shared" si="0"/>
        <v>2.1</v>
      </c>
      <c r="G62" s="183">
        <f>D62/136.4</f>
        <v>270.19794721407624</v>
      </c>
    </row>
    <row r="63" spans="1:7">
      <c r="A63" s="211" t="s">
        <v>5</v>
      </c>
      <c r="B63" s="212">
        <v>1779</v>
      </c>
      <c r="C63" s="212">
        <v>1695</v>
      </c>
      <c r="D63" s="212">
        <v>3474</v>
      </c>
      <c r="E63" s="212">
        <v>1500</v>
      </c>
      <c r="F63" s="213">
        <f t="shared" si="0"/>
        <v>2.2999999999999998</v>
      </c>
      <c r="G63" s="213">
        <f>D63/28.16</f>
        <v>123.36647727272727</v>
      </c>
    </row>
    <row r="64" spans="1:7">
      <c r="A64" s="214" t="s">
        <v>6</v>
      </c>
      <c r="B64" s="215">
        <v>1692</v>
      </c>
      <c r="C64" s="215">
        <v>1664</v>
      </c>
      <c r="D64" s="215">
        <v>3356</v>
      </c>
      <c r="E64" s="215">
        <v>1649</v>
      </c>
      <c r="F64" s="216">
        <f t="shared" ref="F64" si="1">ROUND(D64/E64,1)</f>
        <v>2</v>
      </c>
      <c r="G64" s="216">
        <f>D64/279.1</f>
        <v>12.024364027230382</v>
      </c>
    </row>
    <row r="65" spans="1:8">
      <c r="A65" s="179" t="s">
        <v>7</v>
      </c>
    </row>
    <row r="66" spans="1:8">
      <c r="A66" s="179" t="s">
        <v>529</v>
      </c>
    </row>
    <row r="67" spans="1:8">
      <c r="A67" s="179" t="s">
        <v>530</v>
      </c>
      <c r="G67" s="186"/>
      <c r="H67" s="180"/>
    </row>
  </sheetData>
  <mergeCells count="5">
    <mergeCell ref="A3:A4"/>
    <mergeCell ref="B3:D3"/>
    <mergeCell ref="E3:E4"/>
    <mergeCell ref="F3:F4"/>
    <mergeCell ref="G3:G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0"/>
  <sheetViews>
    <sheetView zoomScaleNormal="100" zoomScaleSheetLayoutView="100" workbookViewId="0">
      <selection activeCell="L17" sqref="L17"/>
    </sheetView>
  </sheetViews>
  <sheetFormatPr defaultRowHeight="12.75"/>
  <cols>
    <col min="1" max="6" width="12" style="2" customWidth="1"/>
    <col min="7" max="7" width="6.75" style="2" customWidth="1"/>
    <col min="8" max="9" width="8.5" style="2" customWidth="1"/>
    <col min="10" max="16384" width="9" style="2"/>
  </cols>
  <sheetData>
    <row r="1" spans="1:6" ht="18.75" customHeight="1">
      <c r="A1" s="108" t="s">
        <v>346</v>
      </c>
    </row>
    <row r="2" spans="1:6" ht="15" customHeight="1">
      <c r="F2" s="3" t="s">
        <v>165</v>
      </c>
    </row>
    <row r="3" spans="1:6" ht="15" customHeight="1" thickBot="1">
      <c r="A3" s="56" t="s">
        <v>485</v>
      </c>
      <c r="B3" s="57" t="s">
        <v>167</v>
      </c>
      <c r="C3" s="57" t="s">
        <v>168</v>
      </c>
      <c r="D3" s="57" t="s">
        <v>169</v>
      </c>
      <c r="E3" s="57" t="s">
        <v>170</v>
      </c>
      <c r="F3" s="58" t="s">
        <v>510</v>
      </c>
    </row>
    <row r="4" spans="1:6" ht="15" customHeight="1" thickTop="1">
      <c r="A4" s="23" t="s">
        <v>347</v>
      </c>
      <c r="B4" s="59">
        <v>2024852</v>
      </c>
      <c r="C4" s="59">
        <v>2024135</v>
      </c>
      <c r="D4" s="59">
        <v>2008068</v>
      </c>
      <c r="E4" s="59">
        <v>1973115</v>
      </c>
      <c r="F4" s="59">
        <v>1939110</v>
      </c>
    </row>
    <row r="5" spans="1:6" ht="15" customHeight="1">
      <c r="A5" s="106" t="s">
        <v>348</v>
      </c>
      <c r="B5" s="53">
        <v>1247586</v>
      </c>
      <c r="C5" s="53">
        <v>1446488</v>
      </c>
      <c r="D5" s="53">
        <v>1703207</v>
      </c>
      <c r="E5" s="53">
        <v>1678998</v>
      </c>
      <c r="F5" s="53">
        <v>1656920</v>
      </c>
    </row>
    <row r="6" spans="1:6" ht="15" customHeight="1">
      <c r="A6" s="106" t="s">
        <v>349</v>
      </c>
      <c r="B6" s="53">
        <v>777266</v>
      </c>
      <c r="C6" s="53">
        <v>577647</v>
      </c>
      <c r="D6" s="53">
        <v>304861</v>
      </c>
      <c r="E6" s="53">
        <v>294117</v>
      </c>
      <c r="F6" s="53">
        <v>282190</v>
      </c>
    </row>
    <row r="7" spans="1:6" ht="15" customHeight="1">
      <c r="A7" s="106" t="s">
        <v>446</v>
      </c>
      <c r="B7" s="53">
        <v>284155</v>
      </c>
      <c r="C7" s="53">
        <v>318584</v>
      </c>
      <c r="D7" s="53">
        <v>340291</v>
      </c>
      <c r="E7" s="53">
        <v>336154</v>
      </c>
      <c r="F7" s="53">
        <v>332149</v>
      </c>
    </row>
    <row r="8" spans="1:6" ht="15" customHeight="1">
      <c r="A8" s="106" t="s">
        <v>447</v>
      </c>
      <c r="B8" s="53">
        <v>239904</v>
      </c>
      <c r="C8" s="53">
        <v>245100</v>
      </c>
      <c r="D8" s="53">
        <v>371302</v>
      </c>
      <c r="E8" s="53">
        <v>370884</v>
      </c>
      <c r="F8" s="53">
        <v>372973</v>
      </c>
    </row>
    <row r="9" spans="1:6" ht="15" customHeight="1">
      <c r="A9" s="106" t="s">
        <v>448</v>
      </c>
      <c r="B9" s="53">
        <v>115434</v>
      </c>
      <c r="C9" s="53">
        <v>128037</v>
      </c>
      <c r="D9" s="53">
        <v>121704</v>
      </c>
      <c r="E9" s="53">
        <v>114714</v>
      </c>
      <c r="F9" s="53">
        <v>106445</v>
      </c>
    </row>
    <row r="10" spans="1:6" ht="15" customHeight="1">
      <c r="A10" s="106" t="s">
        <v>449</v>
      </c>
      <c r="B10" s="53">
        <v>125751</v>
      </c>
      <c r="C10" s="53">
        <v>202447</v>
      </c>
      <c r="D10" s="53">
        <v>207221</v>
      </c>
      <c r="E10" s="53">
        <v>208814</v>
      </c>
      <c r="F10" s="53">
        <v>211850</v>
      </c>
    </row>
    <row r="11" spans="1:6" ht="15" customHeight="1">
      <c r="A11" s="106" t="s">
        <v>450</v>
      </c>
      <c r="B11" s="53">
        <v>147906</v>
      </c>
      <c r="C11" s="53">
        <v>213299</v>
      </c>
      <c r="D11" s="53">
        <v>216465</v>
      </c>
      <c r="E11" s="53">
        <v>219807</v>
      </c>
      <c r="F11" s="53">
        <v>223014</v>
      </c>
    </row>
    <row r="12" spans="1:6" ht="15" customHeight="1">
      <c r="A12" s="106" t="s">
        <v>451</v>
      </c>
      <c r="B12" s="53">
        <v>46339</v>
      </c>
      <c r="C12" s="53">
        <v>53177</v>
      </c>
      <c r="D12" s="53">
        <v>51265</v>
      </c>
      <c r="E12" s="53">
        <v>48676</v>
      </c>
      <c r="F12" s="53">
        <v>45337</v>
      </c>
    </row>
    <row r="13" spans="1:6" ht="15" customHeight="1">
      <c r="A13" s="106" t="s">
        <v>452</v>
      </c>
      <c r="B13" s="53">
        <v>79371</v>
      </c>
      <c r="C13" s="53">
        <v>79454</v>
      </c>
      <c r="D13" s="53">
        <v>78608</v>
      </c>
      <c r="E13" s="53">
        <v>76667</v>
      </c>
      <c r="F13" s="53">
        <v>75309</v>
      </c>
    </row>
    <row r="14" spans="1:6" ht="15" customHeight="1">
      <c r="A14" s="106" t="s">
        <v>453</v>
      </c>
      <c r="B14" s="53">
        <v>48761</v>
      </c>
      <c r="C14" s="53">
        <v>47961</v>
      </c>
      <c r="D14" s="53">
        <v>83330</v>
      </c>
      <c r="E14" s="53">
        <v>78391</v>
      </c>
      <c r="F14" s="53">
        <v>74581</v>
      </c>
    </row>
    <row r="15" spans="1:6" ht="15" customHeight="1">
      <c r="A15" s="106" t="s">
        <v>454</v>
      </c>
      <c r="B15" s="53">
        <v>62951</v>
      </c>
      <c r="C15" s="53">
        <v>62480</v>
      </c>
      <c r="D15" s="53">
        <v>67975</v>
      </c>
      <c r="E15" s="53">
        <v>65708</v>
      </c>
      <c r="F15" s="53">
        <v>63261</v>
      </c>
    </row>
    <row r="16" spans="1:6" ht="15" customHeight="1">
      <c r="A16" s="106" t="s">
        <v>455</v>
      </c>
      <c r="B16" s="53">
        <v>49349</v>
      </c>
      <c r="C16" s="53">
        <v>49038</v>
      </c>
      <c r="D16" s="53">
        <v>52070</v>
      </c>
      <c r="E16" s="53">
        <v>49746</v>
      </c>
      <c r="F16" s="53">
        <v>47446</v>
      </c>
    </row>
    <row r="17" spans="1:6" ht="15" customHeight="1">
      <c r="A17" s="106" t="s">
        <v>456</v>
      </c>
      <c r="B17" s="53">
        <v>47665</v>
      </c>
      <c r="C17" s="53">
        <v>46911</v>
      </c>
      <c r="D17" s="53">
        <v>61077</v>
      </c>
      <c r="E17" s="53">
        <v>58531</v>
      </c>
      <c r="F17" s="53">
        <v>54907</v>
      </c>
    </row>
    <row r="18" spans="1:6" ht="15" customHeight="1">
      <c r="A18" s="24" t="s">
        <v>350</v>
      </c>
      <c r="B18" s="54" t="s">
        <v>267</v>
      </c>
      <c r="C18" s="54" t="s">
        <v>267</v>
      </c>
      <c r="D18" s="54">
        <v>51899</v>
      </c>
      <c r="E18" s="55">
        <v>50906</v>
      </c>
      <c r="F18" s="55">
        <v>49648</v>
      </c>
    </row>
    <row r="19" spans="1:6" ht="15" customHeight="1">
      <c r="F19" s="3" t="s">
        <v>175</v>
      </c>
    </row>
    <row r="20" spans="1:6" ht="15" customHeight="1"/>
  </sheetData>
  <phoneticPr fontId="2"/>
  <pageMargins left="0.78740157480314965" right="0.78740157480314965" top="0.78740157480314965" bottom="0.59055118110236227" header="0.39370078740157483" footer="0.11811023622047245"/>
  <pageSetup paperSize="9" scale="94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73"/>
  <sheetViews>
    <sheetView zoomScaleNormal="100" zoomScaleSheetLayoutView="100" workbookViewId="0">
      <pane ySplit="4" topLeftCell="A5" activePane="bottomLeft" state="frozen"/>
      <selection pane="bottomLeft" activeCell="S15" sqref="S15"/>
    </sheetView>
  </sheetViews>
  <sheetFormatPr defaultRowHeight="12.75"/>
  <cols>
    <col min="1" max="1" width="14.625" style="2" customWidth="1"/>
    <col min="2" max="13" width="8.5" style="2" customWidth="1"/>
    <col min="14" max="16384" width="9" style="2"/>
  </cols>
  <sheetData>
    <row r="1" spans="1:16" ht="18.75" customHeight="1">
      <c r="A1" s="108" t="s">
        <v>351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6" ht="15" customHeight="1">
      <c r="A2" s="165"/>
      <c r="B2" s="60"/>
      <c r="C2" s="60"/>
      <c r="D2" s="60"/>
      <c r="E2" s="60"/>
      <c r="F2" s="60"/>
      <c r="G2" s="166"/>
      <c r="H2" s="166"/>
      <c r="I2" s="166"/>
      <c r="J2" s="166"/>
      <c r="K2" s="166"/>
      <c r="L2" s="166"/>
      <c r="M2" s="166"/>
      <c r="N2" s="166"/>
      <c r="O2" s="166"/>
      <c r="P2" s="166" t="s">
        <v>154</v>
      </c>
    </row>
    <row r="3" spans="1:16" s="4" customFormat="1" ht="15" customHeight="1">
      <c r="A3" s="334" t="s">
        <v>486</v>
      </c>
      <c r="B3" s="332" t="s">
        <v>160</v>
      </c>
      <c r="C3" s="333"/>
      <c r="D3" s="336"/>
      <c r="E3" s="332" t="s">
        <v>161</v>
      </c>
      <c r="F3" s="333"/>
      <c r="G3" s="336"/>
      <c r="H3" s="332" t="s">
        <v>162</v>
      </c>
      <c r="I3" s="333"/>
      <c r="J3" s="336"/>
      <c r="K3" s="332" t="s">
        <v>163</v>
      </c>
      <c r="L3" s="333"/>
      <c r="M3" s="333"/>
      <c r="N3" s="332" t="s">
        <v>509</v>
      </c>
      <c r="O3" s="333"/>
      <c r="P3" s="333"/>
    </row>
    <row r="4" spans="1:16" s="4" customFormat="1" ht="15" customHeight="1" thickBot="1">
      <c r="A4" s="335"/>
      <c r="B4" s="61" t="s">
        <v>352</v>
      </c>
      <c r="C4" s="61" t="s">
        <v>353</v>
      </c>
      <c r="D4" s="61" t="s">
        <v>354</v>
      </c>
      <c r="E4" s="61" t="s">
        <v>352</v>
      </c>
      <c r="F4" s="61" t="s">
        <v>353</v>
      </c>
      <c r="G4" s="61" t="s">
        <v>354</v>
      </c>
      <c r="H4" s="61" t="s">
        <v>352</v>
      </c>
      <c r="I4" s="61" t="s">
        <v>353</v>
      </c>
      <c r="J4" s="61" t="s">
        <v>354</v>
      </c>
      <c r="K4" s="61" t="s">
        <v>352</v>
      </c>
      <c r="L4" s="61" t="s">
        <v>353</v>
      </c>
      <c r="M4" s="62" t="s">
        <v>354</v>
      </c>
      <c r="N4" s="61" t="s">
        <v>352</v>
      </c>
      <c r="O4" s="61" t="s">
        <v>353</v>
      </c>
      <c r="P4" s="62" t="s">
        <v>354</v>
      </c>
    </row>
    <row r="5" spans="1:16" s="4" customFormat="1" ht="15" customHeight="1" thickTop="1">
      <c r="A5" s="95" t="s">
        <v>352</v>
      </c>
      <c r="B5" s="98">
        <v>6909</v>
      </c>
      <c r="C5" s="98">
        <v>6003</v>
      </c>
      <c r="D5" s="98">
        <v>906</v>
      </c>
      <c r="E5" s="98">
        <v>6966</v>
      </c>
      <c r="F5" s="98">
        <v>6073</v>
      </c>
      <c r="G5" s="98">
        <v>893</v>
      </c>
      <c r="H5" s="99">
        <v>7111</v>
      </c>
      <c r="I5" s="99">
        <v>6223</v>
      </c>
      <c r="J5" s="99">
        <v>888</v>
      </c>
      <c r="K5" s="99">
        <f t="shared" ref="K5:P5" si="0">K6+K47</f>
        <v>7282</v>
      </c>
      <c r="L5" s="99">
        <f t="shared" si="0"/>
        <v>6368</v>
      </c>
      <c r="M5" s="99">
        <f t="shared" si="0"/>
        <v>914</v>
      </c>
      <c r="N5" s="99">
        <f t="shared" si="0"/>
        <v>7019</v>
      </c>
      <c r="O5" s="99">
        <f t="shared" si="0"/>
        <v>6236</v>
      </c>
      <c r="P5" s="99">
        <f t="shared" si="0"/>
        <v>783</v>
      </c>
    </row>
    <row r="6" spans="1:16" s="4" customFormat="1" ht="15" customHeight="1">
      <c r="A6" s="96" t="s">
        <v>355</v>
      </c>
      <c r="B6" s="63">
        <v>6564</v>
      </c>
      <c r="C6" s="63">
        <v>5771</v>
      </c>
      <c r="D6" s="63">
        <v>793</v>
      </c>
      <c r="E6" s="63">
        <v>6503</v>
      </c>
      <c r="F6" s="63">
        <v>5723</v>
      </c>
      <c r="G6" s="63">
        <v>780</v>
      </c>
      <c r="H6" s="65">
        <v>6797</v>
      </c>
      <c r="I6" s="65">
        <v>6001</v>
      </c>
      <c r="J6" s="65">
        <v>796</v>
      </c>
      <c r="K6" s="65">
        <f t="shared" ref="K6:P6" si="1">SUM(K7:K46)</f>
        <v>6928</v>
      </c>
      <c r="L6" s="65">
        <f t="shared" si="1"/>
        <v>6131</v>
      </c>
      <c r="M6" s="65">
        <f t="shared" si="1"/>
        <v>797</v>
      </c>
      <c r="N6" s="65">
        <f t="shared" si="1"/>
        <v>6692</v>
      </c>
      <c r="O6" s="65">
        <f t="shared" si="1"/>
        <v>6036</v>
      </c>
      <c r="P6" s="65">
        <f t="shared" si="1"/>
        <v>656</v>
      </c>
    </row>
    <row r="7" spans="1:16" s="4" customFormat="1" ht="15" customHeight="1">
      <c r="A7" s="97" t="s">
        <v>356</v>
      </c>
      <c r="B7" s="63">
        <v>917</v>
      </c>
      <c r="C7" s="63">
        <v>699</v>
      </c>
      <c r="D7" s="63">
        <v>218</v>
      </c>
      <c r="E7" s="63">
        <v>982</v>
      </c>
      <c r="F7" s="63">
        <v>755</v>
      </c>
      <c r="G7" s="63">
        <v>227</v>
      </c>
      <c r="H7" s="63">
        <v>989</v>
      </c>
      <c r="I7" s="63">
        <v>750</v>
      </c>
      <c r="J7" s="63">
        <v>239</v>
      </c>
      <c r="K7" s="63">
        <v>989</v>
      </c>
      <c r="L7" s="63">
        <v>744</v>
      </c>
      <c r="M7" s="63">
        <v>245</v>
      </c>
      <c r="N7" s="63">
        <v>868</v>
      </c>
      <c r="O7" s="63">
        <v>665</v>
      </c>
      <c r="P7" s="63">
        <v>203</v>
      </c>
    </row>
    <row r="8" spans="1:16" s="4" customFormat="1" ht="15" customHeight="1">
      <c r="A8" s="97" t="s">
        <v>357</v>
      </c>
      <c r="B8" s="63">
        <v>23</v>
      </c>
      <c r="C8" s="63">
        <v>23</v>
      </c>
      <c r="D8" s="63" t="s">
        <v>358</v>
      </c>
      <c r="E8" s="63">
        <v>27</v>
      </c>
      <c r="F8" s="63">
        <v>27</v>
      </c>
      <c r="G8" s="63" t="s">
        <v>358</v>
      </c>
      <c r="H8" s="63" t="s">
        <v>267</v>
      </c>
      <c r="I8" s="63" t="s">
        <v>267</v>
      </c>
      <c r="J8" s="63" t="s">
        <v>267</v>
      </c>
      <c r="K8" s="63" t="s">
        <v>267</v>
      </c>
      <c r="L8" s="63" t="s">
        <v>267</v>
      </c>
      <c r="M8" s="63" t="s">
        <v>267</v>
      </c>
      <c r="N8" s="63" t="s">
        <v>527</v>
      </c>
      <c r="O8" s="63" t="s">
        <v>527</v>
      </c>
      <c r="P8" s="63" t="s">
        <v>527</v>
      </c>
    </row>
    <row r="9" spans="1:16" s="4" customFormat="1" ht="15" customHeight="1">
      <c r="A9" s="97" t="s">
        <v>359</v>
      </c>
      <c r="B9" s="63">
        <v>507</v>
      </c>
      <c r="C9" s="63">
        <v>364</v>
      </c>
      <c r="D9" s="63">
        <v>143</v>
      </c>
      <c r="E9" s="63">
        <v>580</v>
      </c>
      <c r="F9" s="63">
        <v>418</v>
      </c>
      <c r="G9" s="63">
        <v>162</v>
      </c>
      <c r="H9" s="63">
        <v>714</v>
      </c>
      <c r="I9" s="63">
        <v>510</v>
      </c>
      <c r="J9" s="63">
        <v>204</v>
      </c>
      <c r="K9" s="63">
        <v>702</v>
      </c>
      <c r="L9" s="63">
        <v>470</v>
      </c>
      <c r="M9" s="63">
        <v>232</v>
      </c>
      <c r="N9" s="63">
        <v>669</v>
      </c>
      <c r="O9" s="63">
        <v>448</v>
      </c>
      <c r="P9" s="63">
        <v>221</v>
      </c>
    </row>
    <row r="10" spans="1:16" s="4" customFormat="1" ht="15" customHeight="1">
      <c r="A10" s="97" t="s">
        <v>360</v>
      </c>
      <c r="B10" s="63">
        <v>33</v>
      </c>
      <c r="C10" s="63">
        <v>28</v>
      </c>
      <c r="D10" s="63">
        <v>5</v>
      </c>
      <c r="E10" s="63">
        <v>51</v>
      </c>
      <c r="F10" s="63">
        <v>42</v>
      </c>
      <c r="G10" s="63">
        <v>9</v>
      </c>
      <c r="H10" s="63" t="s">
        <v>267</v>
      </c>
      <c r="I10" s="63" t="s">
        <v>267</v>
      </c>
      <c r="J10" s="63" t="s">
        <v>267</v>
      </c>
      <c r="K10" s="63" t="s">
        <v>267</v>
      </c>
      <c r="L10" s="63" t="s">
        <v>267</v>
      </c>
      <c r="M10" s="63" t="s">
        <v>267</v>
      </c>
      <c r="N10" s="63" t="s">
        <v>527</v>
      </c>
      <c r="O10" s="63" t="s">
        <v>527</v>
      </c>
      <c r="P10" s="63" t="s">
        <v>527</v>
      </c>
    </row>
    <row r="11" spans="1:16" s="4" customFormat="1" ht="15" customHeight="1">
      <c r="A11" s="97" t="s">
        <v>361</v>
      </c>
      <c r="B11" s="63">
        <v>15</v>
      </c>
      <c r="C11" s="63">
        <v>8</v>
      </c>
      <c r="D11" s="63">
        <v>7</v>
      </c>
      <c r="E11" s="63">
        <v>23</v>
      </c>
      <c r="F11" s="63">
        <v>15</v>
      </c>
      <c r="G11" s="63">
        <v>8</v>
      </c>
      <c r="H11" s="63">
        <v>21</v>
      </c>
      <c r="I11" s="63">
        <v>9</v>
      </c>
      <c r="J11" s="63">
        <v>12</v>
      </c>
      <c r="K11" s="63">
        <v>26</v>
      </c>
      <c r="L11" s="63">
        <v>14</v>
      </c>
      <c r="M11" s="63">
        <v>12</v>
      </c>
      <c r="N11" s="63">
        <v>25</v>
      </c>
      <c r="O11" s="63">
        <v>14</v>
      </c>
      <c r="P11" s="63">
        <v>11</v>
      </c>
    </row>
    <row r="12" spans="1:16" s="4" customFormat="1" ht="15" customHeight="1">
      <c r="A12" s="97" t="s">
        <v>362</v>
      </c>
      <c r="B12" s="63">
        <v>25</v>
      </c>
      <c r="C12" s="63">
        <v>23</v>
      </c>
      <c r="D12" s="63">
        <v>2</v>
      </c>
      <c r="E12" s="63">
        <v>63</v>
      </c>
      <c r="F12" s="63">
        <v>51</v>
      </c>
      <c r="G12" s="63">
        <v>12</v>
      </c>
      <c r="H12" s="63">
        <v>56</v>
      </c>
      <c r="I12" s="63">
        <v>42</v>
      </c>
      <c r="J12" s="63">
        <v>14</v>
      </c>
      <c r="K12" s="63">
        <v>53</v>
      </c>
      <c r="L12" s="63">
        <v>43</v>
      </c>
      <c r="M12" s="63">
        <v>10</v>
      </c>
      <c r="N12" s="63">
        <v>59</v>
      </c>
      <c r="O12" s="63">
        <v>51</v>
      </c>
      <c r="P12" s="63">
        <v>8</v>
      </c>
    </row>
    <row r="13" spans="1:16" s="4" customFormat="1" ht="15" customHeight="1">
      <c r="A13" s="97" t="s">
        <v>363</v>
      </c>
      <c r="B13" s="63">
        <v>13</v>
      </c>
      <c r="C13" s="63">
        <v>11</v>
      </c>
      <c r="D13" s="63">
        <v>2</v>
      </c>
      <c r="E13" s="63">
        <v>20</v>
      </c>
      <c r="F13" s="63">
        <v>16</v>
      </c>
      <c r="G13" s="63">
        <v>4</v>
      </c>
      <c r="H13" s="63">
        <v>23</v>
      </c>
      <c r="I13" s="63">
        <v>15</v>
      </c>
      <c r="J13" s="63">
        <v>8</v>
      </c>
      <c r="K13" s="63">
        <v>28</v>
      </c>
      <c r="L13" s="63">
        <v>22</v>
      </c>
      <c r="M13" s="63">
        <v>6</v>
      </c>
      <c r="N13" s="63">
        <v>31</v>
      </c>
      <c r="O13" s="63">
        <v>23</v>
      </c>
      <c r="P13" s="63">
        <v>8</v>
      </c>
    </row>
    <row r="14" spans="1:16" s="4" customFormat="1" ht="15" customHeight="1">
      <c r="A14" s="97" t="s">
        <v>364</v>
      </c>
      <c r="B14" s="63">
        <v>463</v>
      </c>
      <c r="C14" s="63">
        <v>462</v>
      </c>
      <c r="D14" s="63">
        <v>1</v>
      </c>
      <c r="E14" s="63" t="s">
        <v>267</v>
      </c>
      <c r="F14" s="63" t="s">
        <v>267</v>
      </c>
      <c r="G14" s="63" t="s">
        <v>267</v>
      </c>
      <c r="H14" s="63" t="s">
        <v>267</v>
      </c>
      <c r="I14" s="63" t="s">
        <v>267</v>
      </c>
      <c r="J14" s="63" t="s">
        <v>267</v>
      </c>
      <c r="K14" s="63" t="s">
        <v>267</v>
      </c>
      <c r="L14" s="63" t="s">
        <v>267</v>
      </c>
      <c r="M14" s="63" t="s">
        <v>267</v>
      </c>
      <c r="N14" s="63" t="s">
        <v>527</v>
      </c>
      <c r="O14" s="63" t="s">
        <v>527</v>
      </c>
      <c r="P14" s="63" t="s">
        <v>527</v>
      </c>
    </row>
    <row r="15" spans="1:16" s="4" customFormat="1" ht="15" customHeight="1">
      <c r="A15" s="97" t="s">
        <v>365</v>
      </c>
      <c r="B15" s="63">
        <v>287</v>
      </c>
      <c r="C15" s="63">
        <v>264</v>
      </c>
      <c r="D15" s="63">
        <v>23</v>
      </c>
      <c r="E15" s="63" t="s">
        <v>267</v>
      </c>
      <c r="F15" s="63" t="s">
        <v>267</v>
      </c>
      <c r="G15" s="63" t="s">
        <v>267</v>
      </c>
      <c r="H15" s="63" t="s">
        <v>267</v>
      </c>
      <c r="I15" s="63" t="s">
        <v>267</v>
      </c>
      <c r="J15" s="63" t="s">
        <v>267</v>
      </c>
      <c r="K15" s="63" t="s">
        <v>267</v>
      </c>
      <c r="L15" s="63" t="s">
        <v>267</v>
      </c>
      <c r="M15" s="63" t="s">
        <v>267</v>
      </c>
      <c r="N15" s="63" t="s">
        <v>527</v>
      </c>
      <c r="O15" s="63" t="s">
        <v>527</v>
      </c>
      <c r="P15" s="63" t="s">
        <v>527</v>
      </c>
    </row>
    <row r="16" spans="1:16" s="4" customFormat="1" ht="15" customHeight="1">
      <c r="A16" s="97" t="s">
        <v>366</v>
      </c>
      <c r="B16" s="63" t="s">
        <v>267</v>
      </c>
      <c r="C16" s="63" t="s">
        <v>267</v>
      </c>
      <c r="D16" s="63" t="s">
        <v>267</v>
      </c>
      <c r="E16" s="63" t="s">
        <v>267</v>
      </c>
      <c r="F16" s="63" t="s">
        <v>267</v>
      </c>
      <c r="G16" s="63" t="s">
        <v>267</v>
      </c>
      <c r="H16" s="63">
        <v>1</v>
      </c>
      <c r="I16" s="63">
        <v>1</v>
      </c>
      <c r="J16" s="63" t="s">
        <v>267</v>
      </c>
      <c r="K16" s="63">
        <v>2</v>
      </c>
      <c r="L16" s="63">
        <v>1</v>
      </c>
      <c r="M16" s="63">
        <v>1</v>
      </c>
      <c r="N16" s="63" t="s">
        <v>527</v>
      </c>
      <c r="O16" s="63" t="s">
        <v>527</v>
      </c>
      <c r="P16" s="63" t="s">
        <v>527</v>
      </c>
    </row>
    <row r="17" spans="1:16" s="4" customFormat="1" ht="15" customHeight="1">
      <c r="A17" s="97" t="s">
        <v>367</v>
      </c>
      <c r="B17" s="63">
        <v>539</v>
      </c>
      <c r="C17" s="63">
        <v>484</v>
      </c>
      <c r="D17" s="63">
        <v>55</v>
      </c>
      <c r="E17" s="63">
        <v>657</v>
      </c>
      <c r="F17" s="63">
        <v>600</v>
      </c>
      <c r="G17" s="63">
        <v>57</v>
      </c>
      <c r="H17" s="63">
        <v>1009</v>
      </c>
      <c r="I17" s="63">
        <v>920</v>
      </c>
      <c r="J17" s="63">
        <v>89</v>
      </c>
      <c r="K17" s="63">
        <v>1056</v>
      </c>
      <c r="L17" s="63">
        <v>949</v>
      </c>
      <c r="M17" s="63">
        <v>107</v>
      </c>
      <c r="N17" s="63">
        <v>940</v>
      </c>
      <c r="O17" s="63">
        <v>865</v>
      </c>
      <c r="P17" s="63">
        <v>75</v>
      </c>
    </row>
    <row r="18" spans="1:16" s="4" customFormat="1" ht="15" customHeight="1">
      <c r="A18" s="97" t="s">
        <v>368</v>
      </c>
      <c r="B18" s="63">
        <v>27</v>
      </c>
      <c r="C18" s="63">
        <v>27</v>
      </c>
      <c r="D18" s="63" t="s">
        <v>358</v>
      </c>
      <c r="E18" s="63">
        <v>32</v>
      </c>
      <c r="F18" s="63">
        <v>32</v>
      </c>
      <c r="G18" s="63" t="s">
        <v>358</v>
      </c>
      <c r="H18" s="63" t="s">
        <v>267</v>
      </c>
      <c r="I18" s="63" t="s">
        <v>267</v>
      </c>
      <c r="J18" s="63" t="s">
        <v>267</v>
      </c>
      <c r="K18" s="63" t="s">
        <v>267</v>
      </c>
      <c r="L18" s="63" t="s">
        <v>267</v>
      </c>
      <c r="M18" s="63" t="s">
        <v>267</v>
      </c>
      <c r="N18" s="63" t="s">
        <v>527</v>
      </c>
      <c r="O18" s="63" t="s">
        <v>527</v>
      </c>
      <c r="P18" s="63" t="s">
        <v>527</v>
      </c>
    </row>
    <row r="19" spans="1:16" s="4" customFormat="1" ht="15" customHeight="1">
      <c r="A19" s="97" t="s">
        <v>369</v>
      </c>
      <c r="B19" s="63">
        <v>157</v>
      </c>
      <c r="C19" s="63">
        <v>156</v>
      </c>
      <c r="D19" s="63">
        <v>1</v>
      </c>
      <c r="E19" s="63">
        <v>150</v>
      </c>
      <c r="F19" s="63">
        <v>150</v>
      </c>
      <c r="G19" s="63" t="s">
        <v>358</v>
      </c>
      <c r="H19" s="63" t="s">
        <v>267</v>
      </c>
      <c r="I19" s="63" t="s">
        <v>267</v>
      </c>
      <c r="J19" s="63" t="s">
        <v>267</v>
      </c>
      <c r="K19" s="63" t="s">
        <v>267</v>
      </c>
      <c r="L19" s="63" t="s">
        <v>267</v>
      </c>
      <c r="M19" s="63" t="s">
        <v>267</v>
      </c>
      <c r="N19" s="63" t="s">
        <v>527</v>
      </c>
      <c r="O19" s="63" t="s">
        <v>527</v>
      </c>
      <c r="P19" s="63" t="s">
        <v>527</v>
      </c>
    </row>
    <row r="20" spans="1:16" s="4" customFormat="1" ht="15" customHeight="1">
      <c r="A20" s="97" t="s">
        <v>370</v>
      </c>
      <c r="B20" s="63">
        <v>120</v>
      </c>
      <c r="C20" s="63">
        <v>108</v>
      </c>
      <c r="D20" s="63">
        <v>12</v>
      </c>
      <c r="E20" s="63">
        <v>103</v>
      </c>
      <c r="F20" s="63">
        <v>90</v>
      </c>
      <c r="G20" s="63">
        <v>13</v>
      </c>
      <c r="H20" s="63" t="s">
        <v>267</v>
      </c>
      <c r="I20" s="63" t="s">
        <v>267</v>
      </c>
      <c r="J20" s="63" t="s">
        <v>267</v>
      </c>
      <c r="K20" s="63" t="s">
        <v>267</v>
      </c>
      <c r="L20" s="63" t="s">
        <v>267</v>
      </c>
      <c r="M20" s="63" t="s">
        <v>267</v>
      </c>
      <c r="N20" s="63" t="s">
        <v>527</v>
      </c>
      <c r="O20" s="63" t="s">
        <v>527</v>
      </c>
      <c r="P20" s="63" t="s">
        <v>527</v>
      </c>
    </row>
    <row r="21" spans="1:16" s="4" customFormat="1" ht="15" customHeight="1">
      <c r="A21" s="97" t="s">
        <v>371</v>
      </c>
      <c r="B21" s="63">
        <v>13</v>
      </c>
      <c r="C21" s="63">
        <v>13</v>
      </c>
      <c r="D21" s="63" t="s">
        <v>358</v>
      </c>
      <c r="E21" s="63" t="s">
        <v>358</v>
      </c>
      <c r="F21" s="63" t="s">
        <v>358</v>
      </c>
      <c r="G21" s="63" t="s">
        <v>358</v>
      </c>
      <c r="H21" s="63" t="s">
        <v>267</v>
      </c>
      <c r="I21" s="63" t="s">
        <v>267</v>
      </c>
      <c r="J21" s="63" t="s">
        <v>267</v>
      </c>
      <c r="K21" s="63" t="s">
        <v>267</v>
      </c>
      <c r="L21" s="63" t="s">
        <v>267</v>
      </c>
      <c r="M21" s="63" t="s">
        <v>267</v>
      </c>
      <c r="N21" s="63" t="s">
        <v>527</v>
      </c>
      <c r="O21" s="63" t="s">
        <v>527</v>
      </c>
      <c r="P21" s="63" t="s">
        <v>527</v>
      </c>
    </row>
    <row r="22" spans="1:16" s="4" customFormat="1" ht="15" customHeight="1">
      <c r="A22" s="97" t="s">
        <v>372</v>
      </c>
      <c r="B22" s="63">
        <v>27</v>
      </c>
      <c r="C22" s="63">
        <v>27</v>
      </c>
      <c r="D22" s="63" t="s">
        <v>358</v>
      </c>
      <c r="E22" s="63">
        <v>20</v>
      </c>
      <c r="F22" s="63">
        <v>20</v>
      </c>
      <c r="G22" s="63" t="s">
        <v>358</v>
      </c>
      <c r="H22" s="63" t="s">
        <v>267</v>
      </c>
      <c r="I22" s="63" t="s">
        <v>267</v>
      </c>
      <c r="J22" s="63" t="s">
        <v>267</v>
      </c>
      <c r="K22" s="63" t="s">
        <v>267</v>
      </c>
      <c r="L22" s="63" t="s">
        <v>267</v>
      </c>
      <c r="M22" s="63" t="s">
        <v>267</v>
      </c>
      <c r="N22" s="63" t="s">
        <v>527</v>
      </c>
      <c r="O22" s="63" t="s">
        <v>527</v>
      </c>
      <c r="P22" s="63" t="s">
        <v>527</v>
      </c>
    </row>
    <row r="23" spans="1:16" s="4" customFormat="1" ht="15" customHeight="1">
      <c r="A23" s="97" t="s">
        <v>373</v>
      </c>
      <c r="B23" s="63" t="s">
        <v>358</v>
      </c>
      <c r="C23" s="63" t="s">
        <v>358</v>
      </c>
      <c r="D23" s="63" t="s">
        <v>358</v>
      </c>
      <c r="E23" s="63">
        <v>17</v>
      </c>
      <c r="F23" s="63">
        <v>17</v>
      </c>
      <c r="G23" s="63" t="s">
        <v>358</v>
      </c>
      <c r="H23" s="63">
        <v>11</v>
      </c>
      <c r="I23" s="63">
        <v>11</v>
      </c>
      <c r="J23" s="63" t="s">
        <v>267</v>
      </c>
      <c r="K23" s="63">
        <v>16</v>
      </c>
      <c r="L23" s="63">
        <v>11</v>
      </c>
      <c r="M23" s="63">
        <v>5</v>
      </c>
      <c r="N23" s="63">
        <v>13</v>
      </c>
      <c r="O23" s="63">
        <v>9</v>
      </c>
      <c r="P23" s="63">
        <v>4</v>
      </c>
    </row>
    <row r="24" spans="1:16" s="4" customFormat="1" ht="15" customHeight="1">
      <c r="A24" s="97" t="s">
        <v>374</v>
      </c>
      <c r="B24" s="63" t="s">
        <v>267</v>
      </c>
      <c r="C24" s="63" t="s">
        <v>267</v>
      </c>
      <c r="D24" s="63" t="s">
        <v>267</v>
      </c>
      <c r="E24" s="63" t="s">
        <v>267</v>
      </c>
      <c r="F24" s="63" t="s">
        <v>267</v>
      </c>
      <c r="G24" s="63" t="s">
        <v>267</v>
      </c>
      <c r="H24" s="63">
        <v>13</v>
      </c>
      <c r="I24" s="63">
        <v>13</v>
      </c>
      <c r="J24" s="63" t="s">
        <v>267</v>
      </c>
      <c r="K24" s="63">
        <v>8</v>
      </c>
      <c r="L24" s="63">
        <v>8</v>
      </c>
      <c r="M24" s="63" t="s">
        <v>267</v>
      </c>
      <c r="N24" s="63">
        <v>5</v>
      </c>
      <c r="O24" s="63">
        <v>5</v>
      </c>
      <c r="P24" s="63" t="s">
        <v>527</v>
      </c>
    </row>
    <row r="25" spans="1:16" s="4" customFormat="1" ht="15" customHeight="1">
      <c r="A25" s="97" t="s">
        <v>375</v>
      </c>
      <c r="B25" s="63" t="s">
        <v>267</v>
      </c>
      <c r="C25" s="63" t="s">
        <v>267</v>
      </c>
      <c r="D25" s="63" t="s">
        <v>267</v>
      </c>
      <c r="E25" s="63" t="s">
        <v>267</v>
      </c>
      <c r="F25" s="63" t="s">
        <v>267</v>
      </c>
      <c r="G25" s="63" t="s">
        <v>267</v>
      </c>
      <c r="H25" s="63">
        <v>13</v>
      </c>
      <c r="I25" s="63">
        <v>9</v>
      </c>
      <c r="J25" s="63">
        <v>4</v>
      </c>
      <c r="K25" s="63">
        <v>12</v>
      </c>
      <c r="L25" s="63">
        <v>10</v>
      </c>
      <c r="M25" s="63">
        <v>2</v>
      </c>
      <c r="N25" s="63">
        <v>14</v>
      </c>
      <c r="O25" s="63">
        <v>12</v>
      </c>
      <c r="P25" s="63">
        <v>2</v>
      </c>
    </row>
    <row r="26" spans="1:16" s="4" customFormat="1" ht="15" customHeight="1">
      <c r="A26" s="97" t="s">
        <v>376</v>
      </c>
      <c r="B26" s="63" t="s">
        <v>267</v>
      </c>
      <c r="C26" s="63" t="s">
        <v>267</v>
      </c>
      <c r="D26" s="63" t="s">
        <v>267</v>
      </c>
      <c r="E26" s="63" t="s">
        <v>267</v>
      </c>
      <c r="F26" s="63" t="s">
        <v>267</v>
      </c>
      <c r="G26" s="63" t="s">
        <v>267</v>
      </c>
      <c r="H26" s="63">
        <v>9</v>
      </c>
      <c r="I26" s="63">
        <v>8</v>
      </c>
      <c r="J26" s="63">
        <v>1</v>
      </c>
      <c r="K26" s="63">
        <v>9</v>
      </c>
      <c r="L26" s="63">
        <v>8</v>
      </c>
      <c r="M26" s="63">
        <v>1</v>
      </c>
      <c r="N26" s="63">
        <v>2</v>
      </c>
      <c r="O26" s="63">
        <v>2</v>
      </c>
      <c r="P26" s="63" t="s">
        <v>527</v>
      </c>
    </row>
    <row r="27" spans="1:16" s="4" customFormat="1" ht="15" customHeight="1">
      <c r="A27" s="97" t="s">
        <v>377</v>
      </c>
      <c r="B27" s="63">
        <v>14</v>
      </c>
      <c r="C27" s="63">
        <v>14</v>
      </c>
      <c r="D27" s="63" t="s">
        <v>358</v>
      </c>
      <c r="E27" s="63">
        <v>14</v>
      </c>
      <c r="F27" s="63">
        <v>14</v>
      </c>
      <c r="G27" s="63" t="s">
        <v>358</v>
      </c>
      <c r="H27" s="63">
        <v>17</v>
      </c>
      <c r="I27" s="63">
        <v>17</v>
      </c>
      <c r="J27" s="63" t="s">
        <v>267</v>
      </c>
      <c r="K27" s="63">
        <v>17</v>
      </c>
      <c r="L27" s="63">
        <v>17</v>
      </c>
      <c r="M27" s="63" t="s">
        <v>267</v>
      </c>
      <c r="N27" s="63">
        <v>16</v>
      </c>
      <c r="O27" s="63">
        <v>16</v>
      </c>
      <c r="P27" s="63" t="s">
        <v>527</v>
      </c>
    </row>
    <row r="28" spans="1:16" s="4" customFormat="1" ht="15" customHeight="1">
      <c r="A28" s="97" t="s">
        <v>378</v>
      </c>
      <c r="B28" s="63">
        <v>34</v>
      </c>
      <c r="C28" s="63">
        <v>34</v>
      </c>
      <c r="D28" s="63" t="s">
        <v>358</v>
      </c>
      <c r="E28" s="63">
        <v>47</v>
      </c>
      <c r="F28" s="63">
        <v>47</v>
      </c>
      <c r="G28" s="63" t="s">
        <v>358</v>
      </c>
      <c r="H28" s="63">
        <v>51</v>
      </c>
      <c r="I28" s="63">
        <v>51</v>
      </c>
      <c r="J28" s="63" t="s">
        <v>267</v>
      </c>
      <c r="K28" s="63">
        <v>57</v>
      </c>
      <c r="L28" s="63">
        <v>57</v>
      </c>
      <c r="M28" s="63" t="s">
        <v>267</v>
      </c>
      <c r="N28" s="63">
        <v>55</v>
      </c>
      <c r="O28" s="63">
        <v>55</v>
      </c>
      <c r="P28" s="63" t="s">
        <v>527</v>
      </c>
    </row>
    <row r="29" spans="1:16" s="4" customFormat="1" ht="15" customHeight="1">
      <c r="A29" s="97" t="s">
        <v>379</v>
      </c>
      <c r="B29" s="63">
        <v>151</v>
      </c>
      <c r="C29" s="63">
        <v>142</v>
      </c>
      <c r="D29" s="63">
        <v>9</v>
      </c>
      <c r="E29" s="63">
        <v>147</v>
      </c>
      <c r="F29" s="63">
        <v>143</v>
      </c>
      <c r="G29" s="63">
        <v>4</v>
      </c>
      <c r="H29" s="63">
        <v>127</v>
      </c>
      <c r="I29" s="63">
        <v>127</v>
      </c>
      <c r="J29" s="63" t="s">
        <v>267</v>
      </c>
      <c r="K29" s="63">
        <v>114</v>
      </c>
      <c r="L29" s="63">
        <v>113</v>
      </c>
      <c r="M29" s="63">
        <v>1</v>
      </c>
      <c r="N29" s="63">
        <v>118</v>
      </c>
      <c r="O29" s="63">
        <v>115</v>
      </c>
      <c r="P29" s="63">
        <v>3</v>
      </c>
    </row>
    <row r="30" spans="1:16" s="4" customFormat="1" ht="15" customHeight="1">
      <c r="A30" s="97" t="s">
        <v>380</v>
      </c>
      <c r="B30" s="63">
        <v>31</v>
      </c>
      <c r="C30" s="63">
        <v>31</v>
      </c>
      <c r="D30" s="63" t="s">
        <v>358</v>
      </c>
      <c r="E30" s="63">
        <v>15</v>
      </c>
      <c r="F30" s="63">
        <v>13</v>
      </c>
      <c r="G30" s="63">
        <v>2</v>
      </c>
      <c r="H30" s="63">
        <v>21</v>
      </c>
      <c r="I30" s="63">
        <v>20</v>
      </c>
      <c r="J30" s="63">
        <v>1</v>
      </c>
      <c r="K30" s="63">
        <v>23</v>
      </c>
      <c r="L30" s="63">
        <v>23</v>
      </c>
      <c r="M30" s="63" t="s">
        <v>267</v>
      </c>
      <c r="N30" s="63">
        <v>10</v>
      </c>
      <c r="O30" s="63">
        <v>10</v>
      </c>
      <c r="P30" s="63" t="s">
        <v>527</v>
      </c>
    </row>
    <row r="31" spans="1:16" s="4" customFormat="1" ht="15" customHeight="1">
      <c r="A31" s="97" t="s">
        <v>381</v>
      </c>
      <c r="B31" s="63" t="s">
        <v>267</v>
      </c>
      <c r="C31" s="63" t="s">
        <v>267</v>
      </c>
      <c r="D31" s="63" t="s">
        <v>267</v>
      </c>
      <c r="E31" s="63" t="s">
        <v>267</v>
      </c>
      <c r="F31" s="63" t="s">
        <v>267</v>
      </c>
      <c r="G31" s="63" t="s">
        <v>267</v>
      </c>
      <c r="H31" s="63">
        <v>6</v>
      </c>
      <c r="I31" s="63">
        <v>6</v>
      </c>
      <c r="J31" s="63" t="s">
        <v>267</v>
      </c>
      <c r="K31" s="63">
        <v>5</v>
      </c>
      <c r="L31" s="63">
        <v>5</v>
      </c>
      <c r="M31" s="63" t="s">
        <v>267</v>
      </c>
      <c r="N31" s="63">
        <v>6</v>
      </c>
      <c r="O31" s="63">
        <v>5</v>
      </c>
      <c r="P31" s="63">
        <v>1</v>
      </c>
    </row>
    <row r="32" spans="1:16" s="4" customFormat="1" ht="15" customHeight="1">
      <c r="A32" s="97" t="s">
        <v>382</v>
      </c>
      <c r="B32" s="63" t="s">
        <v>358</v>
      </c>
      <c r="C32" s="63" t="s">
        <v>358</v>
      </c>
      <c r="D32" s="63" t="s">
        <v>358</v>
      </c>
      <c r="E32" s="63" t="s">
        <v>358</v>
      </c>
      <c r="F32" s="63" t="s">
        <v>358</v>
      </c>
      <c r="G32" s="63" t="s">
        <v>358</v>
      </c>
      <c r="H32" s="63">
        <v>7</v>
      </c>
      <c r="I32" s="63">
        <v>7</v>
      </c>
      <c r="J32" s="63" t="s">
        <v>267</v>
      </c>
      <c r="K32" s="63">
        <v>12</v>
      </c>
      <c r="L32" s="63">
        <v>12</v>
      </c>
      <c r="M32" s="63" t="s">
        <v>267</v>
      </c>
      <c r="N32" s="63">
        <v>9</v>
      </c>
      <c r="O32" s="63">
        <v>9</v>
      </c>
      <c r="P32" s="63" t="s">
        <v>527</v>
      </c>
    </row>
    <row r="33" spans="1:17" s="4" customFormat="1" ht="15" customHeight="1">
      <c r="A33" s="97" t="s">
        <v>383</v>
      </c>
      <c r="B33" s="63">
        <v>178</v>
      </c>
      <c r="C33" s="63">
        <v>173</v>
      </c>
      <c r="D33" s="63">
        <v>5</v>
      </c>
      <c r="E33" s="63">
        <v>194</v>
      </c>
      <c r="F33" s="63">
        <v>182</v>
      </c>
      <c r="G33" s="63">
        <v>12</v>
      </c>
      <c r="H33" s="63">
        <v>155</v>
      </c>
      <c r="I33" s="63">
        <v>145</v>
      </c>
      <c r="J33" s="63">
        <v>10</v>
      </c>
      <c r="K33" s="63">
        <v>147</v>
      </c>
      <c r="L33" s="63">
        <v>139</v>
      </c>
      <c r="M33" s="63">
        <v>8</v>
      </c>
      <c r="N33" s="63">
        <v>149</v>
      </c>
      <c r="O33" s="63">
        <v>149</v>
      </c>
      <c r="P33" s="63" t="s">
        <v>527</v>
      </c>
    </row>
    <row r="34" spans="1:17" s="4" customFormat="1" ht="15" customHeight="1">
      <c r="A34" s="97" t="s">
        <v>384</v>
      </c>
      <c r="B34" s="63" t="s">
        <v>267</v>
      </c>
      <c r="C34" s="63" t="s">
        <v>267</v>
      </c>
      <c r="D34" s="63" t="s">
        <v>267</v>
      </c>
      <c r="E34" s="63" t="s">
        <v>267</v>
      </c>
      <c r="F34" s="63" t="s">
        <v>267</v>
      </c>
      <c r="G34" s="63" t="s">
        <v>267</v>
      </c>
      <c r="H34" s="63">
        <v>52</v>
      </c>
      <c r="I34" s="63">
        <v>48</v>
      </c>
      <c r="J34" s="63">
        <v>4</v>
      </c>
      <c r="K34" s="63">
        <v>70</v>
      </c>
      <c r="L34" s="63">
        <v>68</v>
      </c>
      <c r="M34" s="63">
        <v>2</v>
      </c>
      <c r="N34" s="63">
        <v>66</v>
      </c>
      <c r="O34" s="63">
        <v>66</v>
      </c>
      <c r="P34" s="63" t="s">
        <v>527</v>
      </c>
    </row>
    <row r="35" spans="1:17" s="4" customFormat="1" ht="15" customHeight="1">
      <c r="A35" s="97" t="s">
        <v>385</v>
      </c>
      <c r="B35" s="63">
        <v>48</v>
      </c>
      <c r="C35" s="63">
        <v>44</v>
      </c>
      <c r="D35" s="63">
        <v>4</v>
      </c>
      <c r="E35" s="63">
        <v>65</v>
      </c>
      <c r="F35" s="63">
        <v>59</v>
      </c>
      <c r="G35" s="63">
        <v>6</v>
      </c>
      <c r="H35" s="63" t="s">
        <v>267</v>
      </c>
      <c r="I35" s="63" t="s">
        <v>267</v>
      </c>
      <c r="J35" s="63" t="s">
        <v>267</v>
      </c>
      <c r="K35" s="63" t="s">
        <v>267</v>
      </c>
      <c r="L35" s="63" t="s">
        <v>267</v>
      </c>
      <c r="M35" s="63" t="s">
        <v>267</v>
      </c>
      <c r="N35" s="63" t="s">
        <v>527</v>
      </c>
      <c r="O35" s="63" t="s">
        <v>527</v>
      </c>
      <c r="P35" s="63" t="s">
        <v>527</v>
      </c>
    </row>
    <row r="36" spans="1:17" s="4" customFormat="1" ht="15" customHeight="1">
      <c r="A36" s="97" t="s">
        <v>386</v>
      </c>
      <c r="B36" s="63">
        <v>147</v>
      </c>
      <c r="C36" s="63">
        <v>145</v>
      </c>
      <c r="D36" s="63">
        <v>2</v>
      </c>
      <c r="E36" s="63">
        <v>280</v>
      </c>
      <c r="F36" s="63">
        <v>279</v>
      </c>
      <c r="G36" s="63">
        <v>1</v>
      </c>
      <c r="H36" s="63">
        <v>272</v>
      </c>
      <c r="I36" s="63">
        <v>271</v>
      </c>
      <c r="J36" s="63">
        <v>1</v>
      </c>
      <c r="K36" s="63">
        <v>289</v>
      </c>
      <c r="L36" s="63">
        <v>285</v>
      </c>
      <c r="M36" s="63">
        <v>4</v>
      </c>
      <c r="N36" s="63">
        <v>309</v>
      </c>
      <c r="O36" s="63">
        <v>307</v>
      </c>
      <c r="P36" s="63">
        <v>2</v>
      </c>
    </row>
    <row r="37" spans="1:17" s="4" customFormat="1" ht="15" customHeight="1">
      <c r="A37" s="97" t="s">
        <v>387</v>
      </c>
      <c r="B37" s="63">
        <v>376</v>
      </c>
      <c r="C37" s="63">
        <v>376</v>
      </c>
      <c r="D37" s="63" t="s">
        <v>358</v>
      </c>
      <c r="E37" s="63">
        <v>494</v>
      </c>
      <c r="F37" s="63">
        <v>494</v>
      </c>
      <c r="G37" s="63" t="s">
        <v>358</v>
      </c>
      <c r="H37" s="63">
        <v>561</v>
      </c>
      <c r="I37" s="63">
        <v>560</v>
      </c>
      <c r="J37" s="63">
        <v>1</v>
      </c>
      <c r="K37" s="63">
        <v>603</v>
      </c>
      <c r="L37" s="63">
        <v>603</v>
      </c>
      <c r="M37" s="63" t="s">
        <v>267</v>
      </c>
      <c r="N37" s="63">
        <v>619</v>
      </c>
      <c r="O37" s="63">
        <v>619</v>
      </c>
      <c r="P37" s="63" t="s">
        <v>527</v>
      </c>
    </row>
    <row r="38" spans="1:17" s="4" customFormat="1" ht="15" customHeight="1">
      <c r="A38" s="97" t="s">
        <v>388</v>
      </c>
      <c r="B38" s="63">
        <v>547</v>
      </c>
      <c r="C38" s="63">
        <v>546</v>
      </c>
      <c r="D38" s="63">
        <v>1</v>
      </c>
      <c r="E38" s="63">
        <v>680</v>
      </c>
      <c r="F38" s="63">
        <v>674</v>
      </c>
      <c r="G38" s="63">
        <v>6</v>
      </c>
      <c r="H38" s="63">
        <v>932</v>
      </c>
      <c r="I38" s="63">
        <v>930</v>
      </c>
      <c r="J38" s="63">
        <v>2</v>
      </c>
      <c r="K38" s="63">
        <v>989</v>
      </c>
      <c r="L38" s="63">
        <v>985</v>
      </c>
      <c r="M38" s="63">
        <v>4</v>
      </c>
      <c r="N38" s="63">
        <v>1083</v>
      </c>
      <c r="O38" s="63">
        <v>1083</v>
      </c>
      <c r="P38" s="63" t="s">
        <v>527</v>
      </c>
    </row>
    <row r="39" spans="1:17" ht="15" customHeight="1">
      <c r="A39" s="97" t="s">
        <v>389</v>
      </c>
      <c r="B39" s="63" t="s">
        <v>267</v>
      </c>
      <c r="C39" s="63" t="s">
        <v>267</v>
      </c>
      <c r="D39" s="63" t="s">
        <v>267</v>
      </c>
      <c r="E39" s="63">
        <v>1746</v>
      </c>
      <c r="F39" s="63">
        <v>1505</v>
      </c>
      <c r="G39" s="63">
        <v>241</v>
      </c>
      <c r="H39" s="63">
        <v>1713</v>
      </c>
      <c r="I39" s="63">
        <v>1509</v>
      </c>
      <c r="J39" s="63">
        <v>204</v>
      </c>
      <c r="K39" s="63">
        <v>1679</v>
      </c>
      <c r="L39" s="63">
        <v>1528</v>
      </c>
      <c r="M39" s="63">
        <v>151</v>
      </c>
      <c r="N39" s="63">
        <v>1597</v>
      </c>
      <c r="O39" s="63">
        <v>1479</v>
      </c>
      <c r="P39" s="63">
        <v>118</v>
      </c>
      <c r="Q39" s="4"/>
    </row>
    <row r="40" spans="1:17" ht="15" customHeight="1">
      <c r="A40" s="97" t="s">
        <v>390</v>
      </c>
      <c r="B40" s="63">
        <v>1033</v>
      </c>
      <c r="C40" s="63">
        <v>748</v>
      </c>
      <c r="D40" s="63">
        <v>285</v>
      </c>
      <c r="E40" s="63" t="s">
        <v>358</v>
      </c>
      <c r="F40" s="63" t="s">
        <v>358</v>
      </c>
      <c r="G40" s="63" t="s">
        <v>358</v>
      </c>
      <c r="H40" s="63" t="s">
        <v>267</v>
      </c>
      <c r="I40" s="63" t="s">
        <v>267</v>
      </c>
      <c r="J40" s="63" t="s">
        <v>267</v>
      </c>
      <c r="K40" s="63" t="s">
        <v>267</v>
      </c>
      <c r="L40" s="63" t="s">
        <v>267</v>
      </c>
      <c r="M40" s="63" t="s">
        <v>267</v>
      </c>
      <c r="N40" s="63" t="s">
        <v>527</v>
      </c>
      <c r="O40" s="63" t="s">
        <v>527</v>
      </c>
      <c r="P40" s="63" t="s">
        <v>527</v>
      </c>
      <c r="Q40" s="4"/>
    </row>
    <row r="41" spans="1:17" ht="15" customHeight="1">
      <c r="A41" s="97" t="s">
        <v>391</v>
      </c>
      <c r="B41" s="63">
        <v>449</v>
      </c>
      <c r="C41" s="63">
        <v>448</v>
      </c>
      <c r="D41" s="63">
        <v>1</v>
      </c>
      <c r="E41" s="63" t="s">
        <v>358</v>
      </c>
      <c r="F41" s="63" t="s">
        <v>358</v>
      </c>
      <c r="G41" s="63" t="s">
        <v>358</v>
      </c>
      <c r="H41" s="63" t="s">
        <v>267</v>
      </c>
      <c r="I41" s="63" t="s">
        <v>267</v>
      </c>
      <c r="J41" s="63" t="s">
        <v>267</v>
      </c>
      <c r="K41" s="63" t="s">
        <v>267</v>
      </c>
      <c r="L41" s="63" t="s">
        <v>267</v>
      </c>
      <c r="M41" s="63" t="s">
        <v>267</v>
      </c>
      <c r="N41" s="63" t="s">
        <v>527</v>
      </c>
      <c r="O41" s="63" t="s">
        <v>527</v>
      </c>
      <c r="P41" s="63" t="s">
        <v>527</v>
      </c>
      <c r="Q41" s="4"/>
    </row>
    <row r="42" spans="1:17" ht="15" customHeight="1">
      <c r="A42" s="97" t="s">
        <v>392</v>
      </c>
      <c r="B42" s="63">
        <v>275</v>
      </c>
      <c r="C42" s="63">
        <v>275</v>
      </c>
      <c r="D42" s="63" t="s">
        <v>358</v>
      </c>
      <c r="E42" s="63" t="s">
        <v>358</v>
      </c>
      <c r="F42" s="63" t="s">
        <v>358</v>
      </c>
      <c r="G42" s="63" t="s">
        <v>358</v>
      </c>
      <c r="H42" s="63" t="s">
        <v>267</v>
      </c>
      <c r="I42" s="63" t="s">
        <v>267</v>
      </c>
      <c r="J42" s="63" t="s">
        <v>267</v>
      </c>
      <c r="K42" s="63" t="s">
        <v>267</v>
      </c>
      <c r="L42" s="63" t="s">
        <v>267</v>
      </c>
      <c r="M42" s="63" t="s">
        <v>267</v>
      </c>
      <c r="N42" s="63" t="s">
        <v>527</v>
      </c>
      <c r="O42" s="63" t="s">
        <v>527</v>
      </c>
      <c r="P42" s="63" t="s">
        <v>527</v>
      </c>
      <c r="Q42" s="4"/>
    </row>
    <row r="43" spans="1:17" ht="15" customHeight="1">
      <c r="A43" s="97" t="s">
        <v>393</v>
      </c>
      <c r="B43" s="63">
        <v>17</v>
      </c>
      <c r="C43" s="63">
        <v>14</v>
      </c>
      <c r="D43" s="63">
        <v>3</v>
      </c>
      <c r="E43" s="63">
        <v>17</v>
      </c>
      <c r="F43" s="63">
        <v>16</v>
      </c>
      <c r="G43" s="63">
        <v>1</v>
      </c>
      <c r="H43" s="63">
        <v>22</v>
      </c>
      <c r="I43" s="63">
        <v>20</v>
      </c>
      <c r="J43" s="63">
        <v>2</v>
      </c>
      <c r="K43" s="63">
        <v>21</v>
      </c>
      <c r="L43" s="63">
        <v>15</v>
      </c>
      <c r="M43" s="63">
        <v>6</v>
      </c>
      <c r="N43" s="63">
        <v>25</v>
      </c>
      <c r="O43" s="63">
        <v>25</v>
      </c>
      <c r="P43" s="63" t="s">
        <v>527</v>
      </c>
      <c r="Q43" s="4"/>
    </row>
    <row r="44" spans="1:17" ht="15" customHeight="1">
      <c r="A44" s="97" t="s">
        <v>394</v>
      </c>
      <c r="B44" s="63" t="s">
        <v>267</v>
      </c>
      <c r="C44" s="63" t="s">
        <v>267</v>
      </c>
      <c r="D44" s="63" t="s">
        <v>267</v>
      </c>
      <c r="E44" s="63" t="s">
        <v>267</v>
      </c>
      <c r="F44" s="63" t="s">
        <v>267</v>
      </c>
      <c r="G44" s="63" t="s">
        <v>267</v>
      </c>
      <c r="H44" s="63" t="s">
        <v>358</v>
      </c>
      <c r="I44" s="63" t="s">
        <v>358</v>
      </c>
      <c r="J44" s="63" t="s">
        <v>358</v>
      </c>
      <c r="K44" s="63">
        <v>1</v>
      </c>
      <c r="L44" s="63">
        <v>1</v>
      </c>
      <c r="M44" s="63" t="s">
        <v>267</v>
      </c>
      <c r="N44" s="63">
        <v>2</v>
      </c>
      <c r="O44" s="63">
        <v>2</v>
      </c>
      <c r="P44" s="63" t="s">
        <v>527</v>
      </c>
      <c r="Q44" s="4"/>
    </row>
    <row r="45" spans="1:17" ht="15" customHeight="1">
      <c r="A45" s="97" t="s">
        <v>395</v>
      </c>
      <c r="B45" s="63" t="s">
        <v>267</v>
      </c>
      <c r="C45" s="63" t="s">
        <v>267</v>
      </c>
      <c r="D45" s="63" t="s">
        <v>267</v>
      </c>
      <c r="E45" s="63" t="s">
        <v>267</v>
      </c>
      <c r="F45" s="63" t="s">
        <v>267</v>
      </c>
      <c r="G45" s="63" t="s">
        <v>267</v>
      </c>
      <c r="H45" s="63">
        <v>2</v>
      </c>
      <c r="I45" s="63">
        <v>2</v>
      </c>
      <c r="J45" s="63" t="s">
        <v>267</v>
      </c>
      <c r="K45" s="63" t="s">
        <v>267</v>
      </c>
      <c r="L45" s="63" t="s">
        <v>267</v>
      </c>
      <c r="M45" s="63" t="s">
        <v>267</v>
      </c>
      <c r="N45" s="63">
        <v>2</v>
      </c>
      <c r="O45" s="63">
        <v>2</v>
      </c>
      <c r="P45" s="63" t="s">
        <v>527</v>
      </c>
      <c r="Q45" s="4"/>
    </row>
    <row r="46" spans="1:17" ht="15" customHeight="1">
      <c r="A46" s="95" t="s">
        <v>396</v>
      </c>
      <c r="B46" s="64">
        <v>98</v>
      </c>
      <c r="C46" s="64">
        <v>84</v>
      </c>
      <c r="D46" s="64">
        <v>14</v>
      </c>
      <c r="E46" s="64">
        <v>79</v>
      </c>
      <c r="F46" s="64">
        <v>64</v>
      </c>
      <c r="G46" s="64">
        <v>15</v>
      </c>
      <c r="H46" s="64" t="s">
        <v>267</v>
      </c>
      <c r="I46" s="64" t="s">
        <v>267</v>
      </c>
      <c r="J46" s="64" t="s">
        <v>267</v>
      </c>
      <c r="K46" s="64" t="s">
        <v>267</v>
      </c>
      <c r="L46" s="64" t="s">
        <v>267</v>
      </c>
      <c r="M46" s="64" t="s">
        <v>267</v>
      </c>
      <c r="N46" s="63" t="s">
        <v>527</v>
      </c>
      <c r="O46" s="64" t="s">
        <v>527</v>
      </c>
      <c r="P46" s="64" t="s">
        <v>527</v>
      </c>
      <c r="Q46" s="4"/>
    </row>
    <row r="47" spans="1:17" ht="15" customHeight="1">
      <c r="A47" s="96" t="s">
        <v>397</v>
      </c>
      <c r="B47" s="63">
        <v>345</v>
      </c>
      <c r="C47" s="63">
        <v>232</v>
      </c>
      <c r="D47" s="63">
        <v>113</v>
      </c>
      <c r="E47" s="63">
        <v>463</v>
      </c>
      <c r="F47" s="63">
        <v>350</v>
      </c>
      <c r="G47" s="63">
        <v>113</v>
      </c>
      <c r="H47" s="65">
        <v>314</v>
      </c>
      <c r="I47" s="65">
        <v>222</v>
      </c>
      <c r="J47" s="65">
        <v>92</v>
      </c>
      <c r="K47" s="63">
        <f>SUM(K48:K56)</f>
        <v>354</v>
      </c>
      <c r="L47" s="65">
        <f t="shared" ref="L47:M47" si="2">SUM(L48:L56)</f>
        <v>237</v>
      </c>
      <c r="M47" s="65">
        <f t="shared" si="2"/>
        <v>117</v>
      </c>
      <c r="N47" s="190">
        <f>SUM(N48:N56)</f>
        <v>327</v>
      </c>
      <c r="O47" s="65">
        <f t="shared" ref="O47:P47" si="3">SUM(O48:O56)</f>
        <v>200</v>
      </c>
      <c r="P47" s="65">
        <f t="shared" si="3"/>
        <v>127</v>
      </c>
      <c r="Q47" s="4"/>
    </row>
    <row r="48" spans="1:17" ht="15" customHeight="1">
      <c r="A48" s="97" t="s">
        <v>398</v>
      </c>
      <c r="B48" s="63" t="s">
        <v>267</v>
      </c>
      <c r="C48" s="63" t="s">
        <v>267</v>
      </c>
      <c r="D48" s="63" t="s">
        <v>267</v>
      </c>
      <c r="E48" s="63" t="s">
        <v>267</v>
      </c>
      <c r="F48" s="63" t="s">
        <v>267</v>
      </c>
      <c r="G48" s="63" t="s">
        <v>267</v>
      </c>
      <c r="H48" s="63">
        <v>5</v>
      </c>
      <c r="I48" s="63">
        <v>3</v>
      </c>
      <c r="J48" s="63">
        <v>2</v>
      </c>
      <c r="K48" s="63">
        <v>4</v>
      </c>
      <c r="L48" s="63">
        <v>3</v>
      </c>
      <c r="M48" s="63">
        <v>1</v>
      </c>
      <c r="N48" s="63">
        <v>4</v>
      </c>
      <c r="O48" s="63">
        <v>4</v>
      </c>
      <c r="P48" s="63" t="s">
        <v>527</v>
      </c>
      <c r="Q48" s="4"/>
    </row>
    <row r="49" spans="1:17" ht="15" customHeight="1">
      <c r="A49" s="97" t="s">
        <v>399</v>
      </c>
      <c r="B49" s="63">
        <v>15</v>
      </c>
      <c r="C49" s="63">
        <v>12</v>
      </c>
      <c r="D49" s="63">
        <v>3</v>
      </c>
      <c r="E49" s="63">
        <v>22</v>
      </c>
      <c r="F49" s="63">
        <v>19</v>
      </c>
      <c r="G49" s="63">
        <v>3</v>
      </c>
      <c r="H49" s="63">
        <v>20</v>
      </c>
      <c r="I49" s="63">
        <v>16</v>
      </c>
      <c r="J49" s="63">
        <v>4</v>
      </c>
      <c r="K49" s="63">
        <v>20</v>
      </c>
      <c r="L49" s="63">
        <v>13</v>
      </c>
      <c r="M49" s="63">
        <v>7</v>
      </c>
      <c r="N49" s="63">
        <v>23</v>
      </c>
      <c r="O49" s="63">
        <v>16</v>
      </c>
      <c r="P49" s="63">
        <v>7</v>
      </c>
      <c r="Q49" s="4"/>
    </row>
    <row r="50" spans="1:17" ht="15" customHeight="1">
      <c r="A50" s="97" t="s">
        <v>400</v>
      </c>
      <c r="B50" s="63">
        <v>83</v>
      </c>
      <c r="C50" s="63">
        <v>65</v>
      </c>
      <c r="D50" s="63">
        <v>18</v>
      </c>
      <c r="E50" s="63">
        <v>111</v>
      </c>
      <c r="F50" s="63">
        <v>83</v>
      </c>
      <c r="G50" s="63">
        <v>28</v>
      </c>
      <c r="H50" s="63">
        <v>78</v>
      </c>
      <c r="I50" s="63">
        <v>58</v>
      </c>
      <c r="J50" s="63">
        <v>20</v>
      </c>
      <c r="K50" s="63">
        <v>93</v>
      </c>
      <c r="L50" s="63">
        <v>67</v>
      </c>
      <c r="M50" s="63">
        <v>26</v>
      </c>
      <c r="N50" s="63">
        <v>87</v>
      </c>
      <c r="O50" s="63">
        <v>62</v>
      </c>
      <c r="P50" s="63">
        <v>25</v>
      </c>
      <c r="Q50" s="4"/>
    </row>
    <row r="51" spans="1:17" ht="15" customHeight="1">
      <c r="A51" s="97" t="s">
        <v>401</v>
      </c>
      <c r="B51" s="63">
        <v>18</v>
      </c>
      <c r="C51" s="63">
        <v>10</v>
      </c>
      <c r="D51" s="63">
        <v>8</v>
      </c>
      <c r="E51" s="63">
        <v>21</v>
      </c>
      <c r="F51" s="63">
        <v>15</v>
      </c>
      <c r="G51" s="63">
        <v>6</v>
      </c>
      <c r="H51" s="63">
        <v>11</v>
      </c>
      <c r="I51" s="63">
        <v>7</v>
      </c>
      <c r="J51" s="63">
        <v>4</v>
      </c>
      <c r="K51" s="63">
        <v>12</v>
      </c>
      <c r="L51" s="63">
        <v>6</v>
      </c>
      <c r="M51" s="63">
        <v>6</v>
      </c>
      <c r="N51" s="63">
        <v>9</v>
      </c>
      <c r="O51" s="63">
        <v>3</v>
      </c>
      <c r="P51" s="63">
        <v>6</v>
      </c>
      <c r="Q51" s="4"/>
    </row>
    <row r="52" spans="1:17" ht="15" customHeight="1">
      <c r="A52" s="97" t="s">
        <v>402</v>
      </c>
      <c r="B52" s="63">
        <v>138</v>
      </c>
      <c r="C52" s="63">
        <v>71</v>
      </c>
      <c r="D52" s="63">
        <v>67</v>
      </c>
      <c r="E52" s="63">
        <v>149</v>
      </c>
      <c r="F52" s="63">
        <v>94</v>
      </c>
      <c r="G52" s="63">
        <v>55</v>
      </c>
      <c r="H52" s="63">
        <v>125</v>
      </c>
      <c r="I52" s="63">
        <v>83</v>
      </c>
      <c r="J52" s="63">
        <v>42</v>
      </c>
      <c r="K52" s="63">
        <v>133</v>
      </c>
      <c r="L52" s="63">
        <v>74</v>
      </c>
      <c r="M52" s="63">
        <v>59</v>
      </c>
      <c r="N52" s="63">
        <v>134</v>
      </c>
      <c r="O52" s="63">
        <v>69</v>
      </c>
      <c r="P52" s="63">
        <v>65</v>
      </c>
      <c r="Q52" s="4"/>
    </row>
    <row r="53" spans="1:17" ht="15" customHeight="1">
      <c r="A53" s="97" t="s">
        <v>403</v>
      </c>
      <c r="B53" s="63">
        <v>16</v>
      </c>
      <c r="C53" s="63">
        <v>10</v>
      </c>
      <c r="D53" s="63">
        <v>6</v>
      </c>
      <c r="E53" s="63">
        <v>19</v>
      </c>
      <c r="F53" s="63">
        <v>8</v>
      </c>
      <c r="G53" s="63">
        <v>11</v>
      </c>
      <c r="H53" s="63">
        <v>14</v>
      </c>
      <c r="I53" s="63">
        <v>7</v>
      </c>
      <c r="J53" s="63">
        <v>7</v>
      </c>
      <c r="K53" s="63">
        <v>16</v>
      </c>
      <c r="L53" s="63">
        <v>12</v>
      </c>
      <c r="M53" s="63">
        <v>4</v>
      </c>
      <c r="N53" s="63">
        <v>23</v>
      </c>
      <c r="O53" s="63">
        <v>9</v>
      </c>
      <c r="P53" s="63">
        <v>14</v>
      </c>
      <c r="Q53" s="4"/>
    </row>
    <row r="54" spans="1:17" ht="15" customHeight="1">
      <c r="A54" s="97" t="s">
        <v>404</v>
      </c>
      <c r="B54" s="63">
        <v>41</v>
      </c>
      <c r="C54" s="63">
        <v>39</v>
      </c>
      <c r="D54" s="63">
        <v>2</v>
      </c>
      <c r="E54" s="63">
        <v>104</v>
      </c>
      <c r="F54" s="63">
        <v>101</v>
      </c>
      <c r="G54" s="63">
        <v>3</v>
      </c>
      <c r="H54" s="63">
        <v>34</v>
      </c>
      <c r="I54" s="63">
        <v>32</v>
      </c>
      <c r="J54" s="63">
        <v>2</v>
      </c>
      <c r="K54" s="63">
        <v>28</v>
      </c>
      <c r="L54" s="63">
        <v>25</v>
      </c>
      <c r="M54" s="63">
        <v>3</v>
      </c>
      <c r="N54" s="63">
        <v>28</v>
      </c>
      <c r="O54" s="63">
        <v>21</v>
      </c>
      <c r="P54" s="63">
        <v>7</v>
      </c>
      <c r="Q54" s="4"/>
    </row>
    <row r="55" spans="1:17" ht="15" customHeight="1">
      <c r="A55" s="97" t="s">
        <v>405</v>
      </c>
      <c r="B55" s="63" t="s">
        <v>358</v>
      </c>
      <c r="C55" s="63" t="s">
        <v>358</v>
      </c>
      <c r="D55" s="63" t="s">
        <v>358</v>
      </c>
      <c r="E55" s="63">
        <v>11</v>
      </c>
      <c r="F55" s="63">
        <v>11</v>
      </c>
      <c r="G55" s="63" t="s">
        <v>358</v>
      </c>
      <c r="H55" s="63">
        <v>2</v>
      </c>
      <c r="I55" s="63">
        <v>2</v>
      </c>
      <c r="J55" s="63" t="s">
        <v>267</v>
      </c>
      <c r="K55" s="63">
        <v>11</v>
      </c>
      <c r="L55" s="63">
        <v>10</v>
      </c>
      <c r="M55" s="63">
        <v>1</v>
      </c>
      <c r="N55" s="63">
        <v>5</v>
      </c>
      <c r="O55" s="63">
        <v>4</v>
      </c>
      <c r="P55" s="63">
        <v>1</v>
      </c>
      <c r="Q55" s="4"/>
    </row>
    <row r="56" spans="1:17" ht="15" customHeight="1">
      <c r="A56" s="95" t="s">
        <v>406</v>
      </c>
      <c r="B56" s="64">
        <v>34</v>
      </c>
      <c r="C56" s="64">
        <v>25</v>
      </c>
      <c r="D56" s="64">
        <v>9</v>
      </c>
      <c r="E56" s="64">
        <v>26</v>
      </c>
      <c r="F56" s="64">
        <v>19</v>
      </c>
      <c r="G56" s="64">
        <v>7</v>
      </c>
      <c r="H56" s="64">
        <v>25</v>
      </c>
      <c r="I56" s="64">
        <v>14</v>
      </c>
      <c r="J56" s="64">
        <v>11</v>
      </c>
      <c r="K56" s="64">
        <f>1+4+2+13+1+1+3+2+3+2+2+1+1+1</f>
        <v>37</v>
      </c>
      <c r="L56" s="64">
        <f>3+1+13+2+1+2+2+1+1+1</f>
        <v>27</v>
      </c>
      <c r="M56" s="64">
        <f>1+1+1+1+1+1+1+1+2</f>
        <v>10</v>
      </c>
      <c r="N56" s="191">
        <v>14</v>
      </c>
      <c r="O56" s="64">
        <v>12</v>
      </c>
      <c r="P56" s="64">
        <v>2</v>
      </c>
      <c r="Q56" s="4"/>
    </row>
    <row r="57" spans="1:17" ht="15" customHeight="1">
      <c r="A57" s="60"/>
      <c r="B57" s="60"/>
      <c r="C57" s="60"/>
      <c r="D57" s="60"/>
      <c r="E57" s="60"/>
      <c r="F57" s="60"/>
      <c r="G57" s="60"/>
      <c r="H57" s="60"/>
      <c r="I57" s="60"/>
      <c r="J57" s="166"/>
      <c r="K57" s="60"/>
      <c r="L57" s="60"/>
      <c r="M57" s="166"/>
      <c r="N57" s="60"/>
      <c r="O57" s="60"/>
      <c r="P57" s="166" t="s">
        <v>164</v>
      </c>
      <c r="Q57" s="4"/>
    </row>
    <row r="58" spans="1:17">
      <c r="Q58" s="4"/>
    </row>
    <row r="59" spans="1:17">
      <c r="N59" s="4"/>
      <c r="O59" s="4"/>
      <c r="P59" s="4"/>
      <c r="Q59" s="4"/>
    </row>
    <row r="60" spans="1:17">
      <c r="N60" s="4"/>
      <c r="O60" s="4"/>
      <c r="P60" s="4"/>
    </row>
    <row r="61" spans="1:17">
      <c r="N61" s="4"/>
      <c r="O61" s="4"/>
      <c r="P61" s="4"/>
    </row>
    <row r="62" spans="1:17">
      <c r="N62" s="4"/>
      <c r="O62" s="4"/>
      <c r="P62" s="4"/>
    </row>
    <row r="63" spans="1:17">
      <c r="N63" s="4"/>
      <c r="O63" s="4"/>
      <c r="P63" s="4"/>
    </row>
    <row r="69" spans="14:16">
      <c r="N69" s="4"/>
      <c r="O69" s="4"/>
      <c r="P69" s="4"/>
    </row>
    <row r="70" spans="14:16">
      <c r="N70" s="4"/>
      <c r="O70" s="4"/>
      <c r="P70" s="4"/>
    </row>
    <row r="71" spans="14:16">
      <c r="N71" s="4"/>
      <c r="O71" s="4"/>
      <c r="P71" s="4"/>
    </row>
    <row r="72" spans="14:16">
      <c r="N72" s="4"/>
      <c r="O72" s="4"/>
      <c r="P72" s="4"/>
    </row>
    <row r="73" spans="14:16">
      <c r="N73" s="4"/>
      <c r="O73" s="4"/>
      <c r="P73" s="4"/>
    </row>
  </sheetData>
  <mergeCells count="6">
    <mergeCell ref="N3:P3"/>
    <mergeCell ref="K3:M3"/>
    <mergeCell ref="A3:A4"/>
    <mergeCell ref="B3:D3"/>
    <mergeCell ref="E3:G3"/>
    <mergeCell ref="H3:J3"/>
  </mergeCells>
  <phoneticPr fontId="2"/>
  <pageMargins left="0.78740157480314965" right="0.78740157480314965" top="0.78740157480314965" bottom="0.59055118110236227" header="0.39370078740157483" footer="0.11811023622047245"/>
  <pageSetup paperSize="9" scale="59" fitToHeight="0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7"/>
  <sheetViews>
    <sheetView showZeros="0" zoomScaleNormal="100" zoomScaleSheetLayoutView="100" workbookViewId="0">
      <selection activeCell="Q15" sqref="Q15"/>
    </sheetView>
  </sheetViews>
  <sheetFormatPr defaultRowHeight="12.75"/>
  <cols>
    <col min="1" max="1" width="14.625" style="2" customWidth="1"/>
    <col min="2" max="13" width="8.5" style="2" customWidth="1"/>
    <col min="14" max="16384" width="9" style="2"/>
  </cols>
  <sheetData>
    <row r="1" spans="1:16" ht="18.75" customHeight="1">
      <c r="A1" s="108" t="s">
        <v>407</v>
      </c>
    </row>
    <row r="2" spans="1:16" ht="15" customHeight="1">
      <c r="A2" s="165"/>
      <c r="B2" s="60"/>
      <c r="C2" s="60"/>
      <c r="D2" s="166"/>
      <c r="E2" s="166"/>
      <c r="F2" s="166"/>
      <c r="G2" s="166"/>
      <c r="H2" s="60"/>
      <c r="I2" s="60"/>
      <c r="J2" s="166"/>
      <c r="K2" s="60"/>
      <c r="L2" s="60"/>
      <c r="M2" s="166"/>
      <c r="N2" s="60"/>
      <c r="O2" s="60"/>
      <c r="P2" s="166" t="s">
        <v>154</v>
      </c>
    </row>
    <row r="3" spans="1:16" s="4" customFormat="1" ht="15" customHeight="1">
      <c r="A3" s="334" t="s">
        <v>486</v>
      </c>
      <c r="B3" s="332" t="s">
        <v>160</v>
      </c>
      <c r="C3" s="333"/>
      <c r="D3" s="336"/>
      <c r="E3" s="332" t="s">
        <v>161</v>
      </c>
      <c r="F3" s="333"/>
      <c r="G3" s="336"/>
      <c r="H3" s="337" t="s">
        <v>162</v>
      </c>
      <c r="I3" s="338"/>
      <c r="J3" s="339"/>
      <c r="K3" s="337" t="s">
        <v>163</v>
      </c>
      <c r="L3" s="338"/>
      <c r="M3" s="338"/>
      <c r="N3" s="337" t="s">
        <v>509</v>
      </c>
      <c r="O3" s="338"/>
      <c r="P3" s="338"/>
    </row>
    <row r="4" spans="1:16" s="4" customFormat="1" ht="15" customHeight="1" thickBot="1">
      <c r="A4" s="335"/>
      <c r="B4" s="61" t="s">
        <v>352</v>
      </c>
      <c r="C4" s="61" t="s">
        <v>353</v>
      </c>
      <c r="D4" s="61" t="s">
        <v>354</v>
      </c>
      <c r="E4" s="61" t="s">
        <v>352</v>
      </c>
      <c r="F4" s="61" t="s">
        <v>353</v>
      </c>
      <c r="G4" s="61" t="s">
        <v>354</v>
      </c>
      <c r="H4" s="66" t="s">
        <v>352</v>
      </c>
      <c r="I4" s="66" t="s">
        <v>353</v>
      </c>
      <c r="J4" s="66" t="s">
        <v>354</v>
      </c>
      <c r="K4" s="66" t="s">
        <v>352</v>
      </c>
      <c r="L4" s="66" t="s">
        <v>353</v>
      </c>
      <c r="M4" s="67" t="s">
        <v>354</v>
      </c>
      <c r="N4" s="66" t="s">
        <v>352</v>
      </c>
      <c r="O4" s="66" t="s">
        <v>353</v>
      </c>
      <c r="P4" s="67" t="s">
        <v>354</v>
      </c>
    </row>
    <row r="5" spans="1:16" s="4" customFormat="1" ht="15" customHeight="1" thickTop="1">
      <c r="A5" s="95" t="s">
        <v>352</v>
      </c>
      <c r="B5" s="98">
        <v>6859</v>
      </c>
      <c r="C5" s="98">
        <v>5733</v>
      </c>
      <c r="D5" s="98">
        <v>1126</v>
      </c>
      <c r="E5" s="98">
        <v>6396</v>
      </c>
      <c r="F5" s="98">
        <v>5524</v>
      </c>
      <c r="G5" s="98">
        <v>872</v>
      </c>
      <c r="H5" s="100">
        <v>5926</v>
      </c>
      <c r="I5" s="100">
        <v>5151</v>
      </c>
      <c r="J5" s="100">
        <v>775</v>
      </c>
      <c r="K5" s="100">
        <f>K6+K52</f>
        <v>6075</v>
      </c>
      <c r="L5" s="100">
        <f t="shared" ref="L5:M5" si="0">L6+L52</f>
        <v>5458</v>
      </c>
      <c r="M5" s="100">
        <f t="shared" si="0"/>
        <v>617</v>
      </c>
      <c r="N5" s="100">
        <f>N6+N52</f>
        <v>5900</v>
      </c>
      <c r="O5" s="100">
        <f t="shared" ref="O5:P5" si="1">O6+O52</f>
        <v>5363</v>
      </c>
      <c r="P5" s="100">
        <f t="shared" si="1"/>
        <v>537</v>
      </c>
    </row>
    <row r="6" spans="1:16" s="4" customFormat="1" ht="15" customHeight="1">
      <c r="A6" s="96" t="s">
        <v>355</v>
      </c>
      <c r="B6" s="63">
        <v>6766</v>
      </c>
      <c r="C6" s="63">
        <v>5642</v>
      </c>
      <c r="D6" s="63">
        <v>1124</v>
      </c>
      <c r="E6" s="63">
        <v>6279</v>
      </c>
      <c r="F6" s="63">
        <v>5410</v>
      </c>
      <c r="G6" s="63">
        <v>869</v>
      </c>
      <c r="H6" s="68">
        <v>5816</v>
      </c>
      <c r="I6" s="68">
        <v>5041</v>
      </c>
      <c r="J6" s="68">
        <v>775</v>
      </c>
      <c r="K6" s="68">
        <f>SUM(K7:K51)</f>
        <v>5924</v>
      </c>
      <c r="L6" s="68">
        <f t="shared" ref="L6:M6" si="2">SUM(L7:L51)</f>
        <v>5309</v>
      </c>
      <c r="M6" s="68">
        <f t="shared" si="2"/>
        <v>615</v>
      </c>
      <c r="N6" s="68">
        <f>SUM(N7:N51)</f>
        <v>5775</v>
      </c>
      <c r="O6" s="68">
        <f t="shared" ref="O6:P6" si="3">SUM(O7:O51)</f>
        <v>5243</v>
      </c>
      <c r="P6" s="68">
        <f t="shared" si="3"/>
        <v>532</v>
      </c>
    </row>
    <row r="7" spans="1:16" s="4" customFormat="1" ht="15" customHeight="1">
      <c r="A7" s="97" t="s">
        <v>356</v>
      </c>
      <c r="B7" s="63">
        <v>345</v>
      </c>
      <c r="C7" s="63">
        <v>341</v>
      </c>
      <c r="D7" s="63">
        <v>4</v>
      </c>
      <c r="E7" s="63">
        <v>397</v>
      </c>
      <c r="F7" s="63">
        <v>389</v>
      </c>
      <c r="G7" s="63">
        <v>8</v>
      </c>
      <c r="H7" s="68">
        <v>435</v>
      </c>
      <c r="I7" s="68">
        <v>426</v>
      </c>
      <c r="J7" s="68">
        <v>9</v>
      </c>
      <c r="K7" s="68">
        <f t="shared" ref="K7:K63" si="4">SUM(L7:M7)</f>
        <v>472</v>
      </c>
      <c r="L7" s="68">
        <v>465</v>
      </c>
      <c r="M7" s="68">
        <v>7</v>
      </c>
      <c r="N7" s="68">
        <v>527</v>
      </c>
      <c r="O7" s="68">
        <v>516</v>
      </c>
      <c r="P7" s="68">
        <v>11</v>
      </c>
    </row>
    <row r="8" spans="1:16" s="4" customFormat="1" ht="15" customHeight="1">
      <c r="A8" s="97" t="s">
        <v>357</v>
      </c>
      <c r="B8" s="63">
        <v>45</v>
      </c>
      <c r="C8" s="63">
        <v>44</v>
      </c>
      <c r="D8" s="63">
        <v>1</v>
      </c>
      <c r="E8" s="63">
        <v>34</v>
      </c>
      <c r="F8" s="63">
        <v>33</v>
      </c>
      <c r="G8" s="63">
        <v>1</v>
      </c>
      <c r="H8" s="68" t="s">
        <v>267</v>
      </c>
      <c r="I8" s="68" t="s">
        <v>267</v>
      </c>
      <c r="J8" s="68" t="s">
        <v>267</v>
      </c>
      <c r="K8" s="68" t="s">
        <v>358</v>
      </c>
      <c r="L8" s="68" t="s">
        <v>267</v>
      </c>
      <c r="M8" s="68" t="s">
        <v>267</v>
      </c>
      <c r="N8" s="68" t="s">
        <v>527</v>
      </c>
      <c r="O8" s="68" t="s">
        <v>527</v>
      </c>
      <c r="P8" s="68" t="s">
        <v>527</v>
      </c>
    </row>
    <row r="9" spans="1:16" s="4" customFormat="1" ht="15" customHeight="1">
      <c r="A9" s="97" t="s">
        <v>408</v>
      </c>
      <c r="B9" s="63">
        <v>13</v>
      </c>
      <c r="C9" s="63">
        <v>13</v>
      </c>
      <c r="D9" s="63" t="s">
        <v>358</v>
      </c>
      <c r="E9" s="63" t="s">
        <v>358</v>
      </c>
      <c r="F9" s="63" t="s">
        <v>358</v>
      </c>
      <c r="G9" s="63" t="s">
        <v>358</v>
      </c>
      <c r="H9" s="68" t="s">
        <v>267</v>
      </c>
      <c r="I9" s="68" t="s">
        <v>267</v>
      </c>
      <c r="J9" s="68" t="s">
        <v>267</v>
      </c>
      <c r="K9" s="68" t="s">
        <v>358</v>
      </c>
      <c r="L9" s="68" t="s">
        <v>267</v>
      </c>
      <c r="M9" s="68" t="s">
        <v>267</v>
      </c>
      <c r="N9" s="68" t="s">
        <v>527</v>
      </c>
      <c r="O9" s="68" t="s">
        <v>527</v>
      </c>
      <c r="P9" s="68" t="s">
        <v>527</v>
      </c>
    </row>
    <row r="10" spans="1:16" s="4" customFormat="1" ht="15" customHeight="1">
      <c r="A10" s="97" t="s">
        <v>359</v>
      </c>
      <c r="B10" s="63">
        <v>129</v>
      </c>
      <c r="C10" s="63">
        <v>128</v>
      </c>
      <c r="D10" s="63">
        <v>1</v>
      </c>
      <c r="E10" s="63">
        <v>126</v>
      </c>
      <c r="F10" s="63">
        <v>126</v>
      </c>
      <c r="G10" s="63" t="s">
        <v>358</v>
      </c>
      <c r="H10" s="68">
        <v>204</v>
      </c>
      <c r="I10" s="68">
        <v>199</v>
      </c>
      <c r="J10" s="68">
        <v>5</v>
      </c>
      <c r="K10" s="68">
        <f t="shared" si="4"/>
        <v>228</v>
      </c>
      <c r="L10" s="68">
        <v>224</v>
      </c>
      <c r="M10" s="68">
        <v>4</v>
      </c>
      <c r="N10" s="68">
        <v>259</v>
      </c>
      <c r="O10" s="68">
        <v>256</v>
      </c>
      <c r="P10" s="68">
        <v>3</v>
      </c>
    </row>
    <row r="11" spans="1:16" s="4" customFormat="1" ht="15" customHeight="1">
      <c r="A11" s="97" t="s">
        <v>360</v>
      </c>
      <c r="B11" s="63">
        <v>36</v>
      </c>
      <c r="C11" s="63">
        <v>35</v>
      </c>
      <c r="D11" s="63">
        <v>1</v>
      </c>
      <c r="E11" s="63">
        <v>44</v>
      </c>
      <c r="F11" s="63">
        <v>44</v>
      </c>
      <c r="G11" s="63" t="s">
        <v>358</v>
      </c>
      <c r="H11" s="68" t="s">
        <v>267</v>
      </c>
      <c r="I11" s="68" t="s">
        <v>267</v>
      </c>
      <c r="J11" s="68" t="s">
        <v>267</v>
      </c>
      <c r="K11" s="68" t="s">
        <v>358</v>
      </c>
      <c r="L11" s="68" t="s">
        <v>267</v>
      </c>
      <c r="M11" s="68" t="s">
        <v>267</v>
      </c>
      <c r="N11" s="68" t="s">
        <v>527</v>
      </c>
      <c r="O11" s="68" t="s">
        <v>527</v>
      </c>
      <c r="P11" s="68" t="s">
        <v>527</v>
      </c>
    </row>
    <row r="12" spans="1:16" s="4" customFormat="1" ht="15" customHeight="1">
      <c r="A12" s="97" t="s">
        <v>409</v>
      </c>
      <c r="B12" s="63">
        <v>14</v>
      </c>
      <c r="C12" s="63">
        <v>13</v>
      </c>
      <c r="D12" s="63">
        <v>1</v>
      </c>
      <c r="E12" s="63">
        <v>16</v>
      </c>
      <c r="F12" s="63">
        <v>16</v>
      </c>
      <c r="G12" s="63" t="s">
        <v>358</v>
      </c>
      <c r="H12" s="68" t="s">
        <v>267</v>
      </c>
      <c r="I12" s="68" t="s">
        <v>267</v>
      </c>
      <c r="J12" s="68" t="s">
        <v>267</v>
      </c>
      <c r="K12" s="68" t="s">
        <v>358</v>
      </c>
      <c r="L12" s="68" t="s">
        <v>267</v>
      </c>
      <c r="M12" s="68" t="s">
        <v>267</v>
      </c>
      <c r="N12" s="68" t="s">
        <v>527</v>
      </c>
      <c r="O12" s="68" t="s">
        <v>527</v>
      </c>
      <c r="P12" s="68" t="s">
        <v>527</v>
      </c>
    </row>
    <row r="13" spans="1:16" s="4" customFormat="1" ht="15" customHeight="1">
      <c r="A13" s="97" t="s">
        <v>410</v>
      </c>
      <c r="B13" s="63" t="s">
        <v>358</v>
      </c>
      <c r="C13" s="63" t="s">
        <v>358</v>
      </c>
      <c r="D13" s="63" t="s">
        <v>358</v>
      </c>
      <c r="E13" s="63">
        <v>16</v>
      </c>
      <c r="F13" s="63">
        <v>15</v>
      </c>
      <c r="G13" s="63">
        <v>1</v>
      </c>
      <c r="H13" s="68">
        <v>18</v>
      </c>
      <c r="I13" s="68">
        <v>18</v>
      </c>
      <c r="J13" s="68" t="s">
        <v>267</v>
      </c>
      <c r="K13" s="68">
        <f t="shared" si="4"/>
        <v>9</v>
      </c>
      <c r="L13" s="68">
        <v>9</v>
      </c>
      <c r="M13" s="68" t="s">
        <v>267</v>
      </c>
      <c r="N13" s="68">
        <v>8</v>
      </c>
      <c r="O13" s="68">
        <v>8</v>
      </c>
      <c r="P13" s="68" t="s">
        <v>527</v>
      </c>
    </row>
    <row r="14" spans="1:16" s="4" customFormat="1" ht="15" customHeight="1">
      <c r="A14" s="97" t="s">
        <v>411</v>
      </c>
      <c r="B14" s="63">
        <v>32</v>
      </c>
      <c r="C14" s="63">
        <v>32</v>
      </c>
      <c r="D14" s="63" t="s">
        <v>358</v>
      </c>
      <c r="E14" s="63">
        <v>34</v>
      </c>
      <c r="F14" s="63">
        <v>34</v>
      </c>
      <c r="G14" s="63" t="s">
        <v>358</v>
      </c>
      <c r="H14" s="68">
        <v>29</v>
      </c>
      <c r="I14" s="68">
        <v>29</v>
      </c>
      <c r="J14" s="68" t="s">
        <v>267</v>
      </c>
      <c r="K14" s="68">
        <f t="shared" si="4"/>
        <v>28</v>
      </c>
      <c r="L14" s="68">
        <v>26</v>
      </c>
      <c r="M14" s="68">
        <v>2</v>
      </c>
      <c r="N14" s="68">
        <v>37</v>
      </c>
      <c r="O14" s="68">
        <v>35</v>
      </c>
      <c r="P14" s="68">
        <v>2</v>
      </c>
    </row>
    <row r="15" spans="1:16" s="4" customFormat="1" ht="15" customHeight="1">
      <c r="A15" s="97" t="s">
        <v>363</v>
      </c>
      <c r="B15" s="63">
        <v>11</v>
      </c>
      <c r="C15" s="63">
        <v>11</v>
      </c>
      <c r="D15" s="63" t="s">
        <v>358</v>
      </c>
      <c r="E15" s="63" t="s">
        <v>358</v>
      </c>
      <c r="F15" s="63" t="s">
        <v>358</v>
      </c>
      <c r="G15" s="63" t="s">
        <v>358</v>
      </c>
      <c r="H15" s="68">
        <v>11</v>
      </c>
      <c r="I15" s="68">
        <v>10</v>
      </c>
      <c r="J15" s="68">
        <v>1</v>
      </c>
      <c r="K15" s="68">
        <f t="shared" si="4"/>
        <v>10</v>
      </c>
      <c r="L15" s="68">
        <v>9</v>
      </c>
      <c r="M15" s="68">
        <v>1</v>
      </c>
      <c r="N15" s="68">
        <v>11</v>
      </c>
      <c r="O15" s="68">
        <v>11</v>
      </c>
      <c r="P15" s="68" t="s">
        <v>527</v>
      </c>
    </row>
    <row r="16" spans="1:16" s="4" customFormat="1" ht="15" customHeight="1">
      <c r="A16" s="97" t="s">
        <v>364</v>
      </c>
      <c r="B16" s="63">
        <v>607</v>
      </c>
      <c r="C16" s="63">
        <v>513</v>
      </c>
      <c r="D16" s="63">
        <v>94</v>
      </c>
      <c r="E16" s="63" t="s">
        <v>267</v>
      </c>
      <c r="F16" s="63" t="s">
        <v>267</v>
      </c>
      <c r="G16" s="63" t="s">
        <v>267</v>
      </c>
      <c r="H16" s="68" t="s">
        <v>267</v>
      </c>
      <c r="I16" s="68" t="s">
        <v>267</v>
      </c>
      <c r="J16" s="68" t="s">
        <v>267</v>
      </c>
      <c r="K16" s="68" t="s">
        <v>358</v>
      </c>
      <c r="L16" s="68" t="s">
        <v>267</v>
      </c>
      <c r="M16" s="68" t="s">
        <v>267</v>
      </c>
      <c r="N16" s="68" t="s">
        <v>527</v>
      </c>
      <c r="O16" s="68" t="s">
        <v>527</v>
      </c>
      <c r="P16" s="68" t="s">
        <v>527</v>
      </c>
    </row>
    <row r="17" spans="1:16" s="4" customFormat="1" ht="15" customHeight="1">
      <c r="A17" s="97" t="s">
        <v>365</v>
      </c>
      <c r="B17" s="63">
        <v>383</v>
      </c>
      <c r="C17" s="63">
        <v>290</v>
      </c>
      <c r="D17" s="63">
        <v>93</v>
      </c>
      <c r="E17" s="63" t="s">
        <v>267</v>
      </c>
      <c r="F17" s="63" t="s">
        <v>267</v>
      </c>
      <c r="G17" s="63" t="s">
        <v>267</v>
      </c>
      <c r="H17" s="68" t="s">
        <v>267</v>
      </c>
      <c r="I17" s="68" t="s">
        <v>267</v>
      </c>
      <c r="J17" s="68" t="s">
        <v>267</v>
      </c>
      <c r="K17" s="68" t="s">
        <v>358</v>
      </c>
      <c r="L17" s="68" t="s">
        <v>267</v>
      </c>
      <c r="M17" s="68" t="s">
        <v>267</v>
      </c>
      <c r="N17" s="68" t="s">
        <v>527</v>
      </c>
      <c r="O17" s="68" t="s">
        <v>527</v>
      </c>
      <c r="P17" s="68" t="s">
        <v>527</v>
      </c>
    </row>
    <row r="18" spans="1:16" s="4" customFormat="1" ht="15" customHeight="1">
      <c r="A18" s="97" t="s">
        <v>366</v>
      </c>
      <c r="B18" s="63" t="s">
        <v>267</v>
      </c>
      <c r="C18" s="63" t="s">
        <v>267</v>
      </c>
      <c r="D18" s="63" t="s">
        <v>267</v>
      </c>
      <c r="E18" s="63" t="s">
        <v>267</v>
      </c>
      <c r="F18" s="63" t="s">
        <v>267</v>
      </c>
      <c r="G18" s="63" t="s">
        <v>267</v>
      </c>
      <c r="H18" s="68">
        <v>1</v>
      </c>
      <c r="I18" s="68">
        <v>1</v>
      </c>
      <c r="J18" s="68" t="s">
        <v>267</v>
      </c>
      <c r="K18" s="68">
        <f t="shared" si="4"/>
        <v>2</v>
      </c>
      <c r="L18" s="68">
        <v>2</v>
      </c>
      <c r="M18" s="68" t="s">
        <v>267</v>
      </c>
      <c r="N18" s="68" t="s">
        <v>527</v>
      </c>
      <c r="O18" s="68" t="s">
        <v>527</v>
      </c>
      <c r="P18" s="68" t="s">
        <v>527</v>
      </c>
    </row>
    <row r="19" spans="1:16" s="4" customFormat="1" ht="15" customHeight="1">
      <c r="A19" s="97" t="s">
        <v>367</v>
      </c>
      <c r="B19" s="63">
        <v>318</v>
      </c>
      <c r="C19" s="63">
        <v>287</v>
      </c>
      <c r="D19" s="63">
        <v>31</v>
      </c>
      <c r="E19" s="63">
        <v>332</v>
      </c>
      <c r="F19" s="63">
        <v>309</v>
      </c>
      <c r="G19" s="63">
        <v>23</v>
      </c>
      <c r="H19" s="68">
        <v>757</v>
      </c>
      <c r="I19" s="68">
        <v>648</v>
      </c>
      <c r="J19" s="68">
        <v>109</v>
      </c>
      <c r="K19" s="68">
        <f t="shared" si="4"/>
        <v>771</v>
      </c>
      <c r="L19" s="68">
        <v>692</v>
      </c>
      <c r="M19" s="68">
        <v>79</v>
      </c>
      <c r="N19" s="68">
        <v>820</v>
      </c>
      <c r="O19" s="68">
        <v>730</v>
      </c>
      <c r="P19" s="68">
        <v>90</v>
      </c>
    </row>
    <row r="20" spans="1:16" s="4" customFormat="1" ht="15" customHeight="1">
      <c r="A20" s="97" t="s">
        <v>412</v>
      </c>
      <c r="B20" s="63">
        <v>44</v>
      </c>
      <c r="C20" s="63">
        <v>33</v>
      </c>
      <c r="D20" s="63">
        <v>11</v>
      </c>
      <c r="E20" s="63">
        <v>44</v>
      </c>
      <c r="F20" s="63">
        <v>35</v>
      </c>
      <c r="G20" s="63">
        <v>9</v>
      </c>
      <c r="H20" s="68" t="s">
        <v>267</v>
      </c>
      <c r="I20" s="68" t="s">
        <v>267</v>
      </c>
      <c r="J20" s="68" t="s">
        <v>267</v>
      </c>
      <c r="K20" s="68" t="s">
        <v>358</v>
      </c>
      <c r="L20" s="68" t="s">
        <v>267</v>
      </c>
      <c r="M20" s="68" t="s">
        <v>267</v>
      </c>
      <c r="N20" s="68" t="s">
        <v>527</v>
      </c>
      <c r="O20" s="68" t="s">
        <v>527</v>
      </c>
      <c r="P20" s="68" t="s">
        <v>527</v>
      </c>
    </row>
    <row r="21" spans="1:16" s="4" customFormat="1" ht="15" customHeight="1">
      <c r="A21" s="97" t="s">
        <v>413</v>
      </c>
      <c r="B21" s="63">
        <v>118</v>
      </c>
      <c r="C21" s="63">
        <v>90</v>
      </c>
      <c r="D21" s="63">
        <v>28</v>
      </c>
      <c r="E21" s="63">
        <v>118</v>
      </c>
      <c r="F21" s="63">
        <v>95</v>
      </c>
      <c r="G21" s="63">
        <v>23</v>
      </c>
      <c r="H21" s="68" t="s">
        <v>267</v>
      </c>
      <c r="I21" s="68" t="s">
        <v>267</v>
      </c>
      <c r="J21" s="68" t="s">
        <v>267</v>
      </c>
      <c r="K21" s="68" t="s">
        <v>358</v>
      </c>
      <c r="L21" s="68" t="s">
        <v>267</v>
      </c>
      <c r="M21" s="68" t="s">
        <v>267</v>
      </c>
      <c r="N21" s="68" t="s">
        <v>527</v>
      </c>
      <c r="O21" s="68" t="s">
        <v>527</v>
      </c>
      <c r="P21" s="68" t="s">
        <v>527</v>
      </c>
    </row>
    <row r="22" spans="1:16" s="4" customFormat="1" ht="15" customHeight="1">
      <c r="A22" s="97" t="s">
        <v>414</v>
      </c>
      <c r="B22" s="63">
        <v>165</v>
      </c>
      <c r="C22" s="63">
        <v>136</v>
      </c>
      <c r="D22" s="63">
        <v>29</v>
      </c>
      <c r="E22" s="63">
        <v>174</v>
      </c>
      <c r="F22" s="63">
        <v>159</v>
      </c>
      <c r="G22" s="63">
        <v>15</v>
      </c>
      <c r="H22" s="68" t="s">
        <v>267</v>
      </c>
      <c r="I22" s="68" t="s">
        <v>267</v>
      </c>
      <c r="J22" s="68" t="s">
        <v>267</v>
      </c>
      <c r="K22" s="68" t="s">
        <v>358</v>
      </c>
      <c r="L22" s="68" t="s">
        <v>267</v>
      </c>
      <c r="M22" s="68" t="s">
        <v>267</v>
      </c>
      <c r="N22" s="68" t="s">
        <v>527</v>
      </c>
      <c r="O22" s="68" t="s">
        <v>527</v>
      </c>
      <c r="P22" s="68" t="s">
        <v>527</v>
      </c>
    </row>
    <row r="23" spans="1:16" s="4" customFormat="1" ht="15" customHeight="1">
      <c r="A23" s="97" t="s">
        <v>415</v>
      </c>
      <c r="B23" s="63" t="s">
        <v>358</v>
      </c>
      <c r="C23" s="63" t="s">
        <v>358</v>
      </c>
      <c r="D23" s="63" t="s">
        <v>358</v>
      </c>
      <c r="E23" s="63">
        <v>12</v>
      </c>
      <c r="F23" s="63">
        <v>11</v>
      </c>
      <c r="G23" s="63">
        <v>1</v>
      </c>
      <c r="H23" s="68" t="s">
        <v>267</v>
      </c>
      <c r="I23" s="68" t="s">
        <v>267</v>
      </c>
      <c r="J23" s="68" t="s">
        <v>267</v>
      </c>
      <c r="K23" s="68" t="s">
        <v>358</v>
      </c>
      <c r="L23" s="68" t="s">
        <v>267</v>
      </c>
      <c r="M23" s="68" t="s">
        <v>267</v>
      </c>
      <c r="N23" s="68" t="s">
        <v>527</v>
      </c>
      <c r="O23" s="68" t="s">
        <v>527</v>
      </c>
      <c r="P23" s="68" t="s">
        <v>527</v>
      </c>
    </row>
    <row r="24" spans="1:16" s="4" customFormat="1" ht="15" customHeight="1">
      <c r="A24" s="97" t="s">
        <v>416</v>
      </c>
      <c r="B24" s="63" t="s">
        <v>358</v>
      </c>
      <c r="C24" s="63" t="s">
        <v>358</v>
      </c>
      <c r="D24" s="63" t="s">
        <v>358</v>
      </c>
      <c r="E24" s="63">
        <v>10</v>
      </c>
      <c r="F24" s="63">
        <v>9</v>
      </c>
      <c r="G24" s="63">
        <v>1</v>
      </c>
      <c r="H24" s="68" t="s">
        <v>267</v>
      </c>
      <c r="I24" s="68" t="s">
        <v>267</v>
      </c>
      <c r="J24" s="68" t="s">
        <v>267</v>
      </c>
      <c r="K24" s="68" t="s">
        <v>358</v>
      </c>
      <c r="L24" s="68" t="s">
        <v>267</v>
      </c>
      <c r="M24" s="68" t="s">
        <v>267</v>
      </c>
      <c r="N24" s="68" t="s">
        <v>527</v>
      </c>
      <c r="O24" s="68" t="s">
        <v>527</v>
      </c>
      <c r="P24" s="68" t="s">
        <v>527</v>
      </c>
    </row>
    <row r="25" spans="1:16" s="4" customFormat="1" ht="15" customHeight="1">
      <c r="A25" s="97" t="s">
        <v>373</v>
      </c>
      <c r="B25" s="63" t="s">
        <v>358</v>
      </c>
      <c r="C25" s="63" t="s">
        <v>358</v>
      </c>
      <c r="D25" s="63" t="s">
        <v>358</v>
      </c>
      <c r="E25" s="63">
        <v>10</v>
      </c>
      <c r="F25" s="63">
        <v>10</v>
      </c>
      <c r="G25" s="63" t="s">
        <v>358</v>
      </c>
      <c r="H25" s="68">
        <v>16</v>
      </c>
      <c r="I25" s="68">
        <v>16</v>
      </c>
      <c r="J25" s="68" t="s">
        <v>267</v>
      </c>
      <c r="K25" s="68">
        <f t="shared" si="4"/>
        <v>11</v>
      </c>
      <c r="L25" s="68">
        <v>11</v>
      </c>
      <c r="M25" s="68" t="s">
        <v>267</v>
      </c>
      <c r="N25" s="68">
        <v>20</v>
      </c>
      <c r="O25" s="68">
        <v>19</v>
      </c>
      <c r="P25" s="68">
        <v>1</v>
      </c>
    </row>
    <row r="26" spans="1:16" s="4" customFormat="1" ht="15" customHeight="1">
      <c r="A26" s="97" t="s">
        <v>374</v>
      </c>
      <c r="B26" s="69" t="s">
        <v>267</v>
      </c>
      <c r="C26" s="69" t="s">
        <v>267</v>
      </c>
      <c r="D26" s="69" t="s">
        <v>267</v>
      </c>
      <c r="E26" s="69" t="s">
        <v>267</v>
      </c>
      <c r="F26" s="69" t="s">
        <v>267</v>
      </c>
      <c r="G26" s="69" t="s">
        <v>267</v>
      </c>
      <c r="H26" s="68">
        <v>6</v>
      </c>
      <c r="I26" s="68">
        <v>6</v>
      </c>
      <c r="J26" s="68" t="s">
        <v>267</v>
      </c>
      <c r="K26" s="68">
        <f t="shared" si="4"/>
        <v>1</v>
      </c>
      <c r="L26" s="68">
        <v>1</v>
      </c>
      <c r="M26" s="68" t="s">
        <v>267</v>
      </c>
      <c r="N26" s="68">
        <v>4</v>
      </c>
      <c r="O26" s="68">
        <v>4</v>
      </c>
      <c r="P26" s="68" t="s">
        <v>527</v>
      </c>
    </row>
    <row r="27" spans="1:16" s="4" customFormat="1" ht="15" customHeight="1">
      <c r="A27" s="97" t="s">
        <v>375</v>
      </c>
      <c r="B27" s="69" t="s">
        <v>267</v>
      </c>
      <c r="C27" s="69" t="s">
        <v>267</v>
      </c>
      <c r="D27" s="69" t="s">
        <v>267</v>
      </c>
      <c r="E27" s="69" t="s">
        <v>267</v>
      </c>
      <c r="F27" s="69" t="s">
        <v>267</v>
      </c>
      <c r="G27" s="69" t="s">
        <v>267</v>
      </c>
      <c r="H27" s="68">
        <v>15</v>
      </c>
      <c r="I27" s="68">
        <v>15</v>
      </c>
      <c r="J27" s="68" t="s">
        <v>267</v>
      </c>
      <c r="K27" s="68">
        <f t="shared" si="4"/>
        <v>14</v>
      </c>
      <c r="L27" s="68">
        <v>14</v>
      </c>
      <c r="M27" s="68" t="s">
        <v>267</v>
      </c>
      <c r="N27" s="68">
        <v>9</v>
      </c>
      <c r="O27" s="68">
        <v>9</v>
      </c>
      <c r="P27" s="68" t="s">
        <v>527</v>
      </c>
    </row>
    <row r="28" spans="1:16" s="4" customFormat="1" ht="15" customHeight="1">
      <c r="A28" s="97" t="s">
        <v>376</v>
      </c>
      <c r="B28" s="69" t="s">
        <v>267</v>
      </c>
      <c r="C28" s="69" t="s">
        <v>267</v>
      </c>
      <c r="D28" s="69" t="s">
        <v>267</v>
      </c>
      <c r="E28" s="69" t="s">
        <v>267</v>
      </c>
      <c r="F28" s="69" t="s">
        <v>267</v>
      </c>
      <c r="G28" s="69" t="s">
        <v>267</v>
      </c>
      <c r="H28" s="68">
        <v>12</v>
      </c>
      <c r="I28" s="68">
        <v>12</v>
      </c>
      <c r="J28" s="68" t="s">
        <v>267</v>
      </c>
      <c r="K28" s="68">
        <f t="shared" si="4"/>
        <v>12</v>
      </c>
      <c r="L28" s="68">
        <v>12</v>
      </c>
      <c r="M28" s="68" t="s">
        <v>267</v>
      </c>
      <c r="N28" s="68">
        <v>9</v>
      </c>
      <c r="O28" s="68">
        <v>9</v>
      </c>
      <c r="P28" s="68" t="s">
        <v>527</v>
      </c>
    </row>
    <row r="29" spans="1:16" s="4" customFormat="1" ht="15" customHeight="1">
      <c r="A29" s="97" t="s">
        <v>377</v>
      </c>
      <c r="B29" s="63">
        <v>22</v>
      </c>
      <c r="C29" s="63">
        <v>21</v>
      </c>
      <c r="D29" s="63">
        <v>1</v>
      </c>
      <c r="E29" s="63">
        <v>26</v>
      </c>
      <c r="F29" s="63">
        <v>26</v>
      </c>
      <c r="G29" s="63" t="s">
        <v>358</v>
      </c>
      <c r="H29" s="68">
        <v>26</v>
      </c>
      <c r="I29" s="68">
        <v>22</v>
      </c>
      <c r="J29" s="68">
        <v>4</v>
      </c>
      <c r="K29" s="68">
        <f t="shared" si="4"/>
        <v>35</v>
      </c>
      <c r="L29" s="68">
        <v>34</v>
      </c>
      <c r="M29" s="68">
        <v>1</v>
      </c>
      <c r="N29" s="68">
        <v>43</v>
      </c>
      <c r="O29" s="68">
        <v>41</v>
      </c>
      <c r="P29" s="68">
        <v>2</v>
      </c>
    </row>
    <row r="30" spans="1:16" s="4" customFormat="1" ht="15" customHeight="1">
      <c r="A30" s="97" t="s">
        <v>378</v>
      </c>
      <c r="B30" s="63">
        <v>55</v>
      </c>
      <c r="C30" s="63">
        <v>52</v>
      </c>
      <c r="D30" s="63">
        <v>3</v>
      </c>
      <c r="E30" s="63">
        <v>80</v>
      </c>
      <c r="F30" s="63">
        <v>73</v>
      </c>
      <c r="G30" s="63">
        <v>7</v>
      </c>
      <c r="H30" s="68">
        <v>84</v>
      </c>
      <c r="I30" s="68">
        <v>77</v>
      </c>
      <c r="J30" s="68">
        <v>7</v>
      </c>
      <c r="K30" s="68">
        <f t="shared" si="4"/>
        <v>82</v>
      </c>
      <c r="L30" s="68">
        <v>78</v>
      </c>
      <c r="M30" s="68">
        <v>4</v>
      </c>
      <c r="N30" s="68">
        <v>113</v>
      </c>
      <c r="O30" s="68">
        <v>107</v>
      </c>
      <c r="P30" s="68">
        <v>6</v>
      </c>
    </row>
    <row r="31" spans="1:16" s="4" customFormat="1" ht="15" customHeight="1">
      <c r="A31" s="97" t="s">
        <v>417</v>
      </c>
      <c r="B31" s="69" t="s">
        <v>267</v>
      </c>
      <c r="C31" s="69" t="s">
        <v>267</v>
      </c>
      <c r="D31" s="69" t="s">
        <v>267</v>
      </c>
      <c r="E31" s="69" t="s">
        <v>267</v>
      </c>
      <c r="F31" s="69" t="s">
        <v>267</v>
      </c>
      <c r="G31" s="69" t="s">
        <v>267</v>
      </c>
      <c r="H31" s="68">
        <v>1</v>
      </c>
      <c r="I31" s="68">
        <v>1</v>
      </c>
      <c r="J31" s="68" t="s">
        <v>267</v>
      </c>
      <c r="K31" s="68" t="s">
        <v>358</v>
      </c>
      <c r="L31" s="68" t="s">
        <v>267</v>
      </c>
      <c r="M31" s="68" t="s">
        <v>267</v>
      </c>
      <c r="N31" s="68" t="s">
        <v>527</v>
      </c>
      <c r="O31" s="68" t="s">
        <v>527</v>
      </c>
      <c r="P31" s="68" t="s">
        <v>527</v>
      </c>
    </row>
    <row r="32" spans="1:16" s="4" customFormat="1" ht="15" customHeight="1">
      <c r="A32" s="97" t="s">
        <v>418</v>
      </c>
      <c r="B32" s="69" t="s">
        <v>267</v>
      </c>
      <c r="C32" s="69" t="s">
        <v>267</v>
      </c>
      <c r="D32" s="69" t="s">
        <v>267</v>
      </c>
      <c r="E32" s="69" t="s">
        <v>267</v>
      </c>
      <c r="F32" s="69" t="s">
        <v>267</v>
      </c>
      <c r="G32" s="69" t="s">
        <v>267</v>
      </c>
      <c r="H32" s="68">
        <v>1</v>
      </c>
      <c r="I32" s="68">
        <v>1</v>
      </c>
      <c r="J32" s="68" t="s">
        <v>267</v>
      </c>
      <c r="K32" s="68" t="s">
        <v>358</v>
      </c>
      <c r="L32" s="68" t="s">
        <v>267</v>
      </c>
      <c r="M32" s="68" t="s">
        <v>267</v>
      </c>
      <c r="N32" s="68" t="s">
        <v>527</v>
      </c>
      <c r="O32" s="68" t="s">
        <v>527</v>
      </c>
      <c r="P32" s="68" t="s">
        <v>527</v>
      </c>
    </row>
    <row r="33" spans="1:16" s="4" customFormat="1" ht="15" customHeight="1">
      <c r="A33" s="97" t="s">
        <v>419</v>
      </c>
      <c r="B33" s="69" t="s">
        <v>267</v>
      </c>
      <c r="C33" s="69" t="s">
        <v>267</v>
      </c>
      <c r="D33" s="69" t="s">
        <v>267</v>
      </c>
      <c r="E33" s="69" t="s">
        <v>267</v>
      </c>
      <c r="F33" s="69" t="s">
        <v>267</v>
      </c>
      <c r="G33" s="69" t="s">
        <v>267</v>
      </c>
      <c r="H33" s="68">
        <v>4</v>
      </c>
      <c r="I33" s="68">
        <v>4</v>
      </c>
      <c r="J33" s="68" t="s">
        <v>267</v>
      </c>
      <c r="K33" s="68">
        <f t="shared" si="4"/>
        <v>2</v>
      </c>
      <c r="L33" s="68">
        <v>2</v>
      </c>
      <c r="M33" s="68" t="s">
        <v>267</v>
      </c>
      <c r="N33" s="68">
        <v>4</v>
      </c>
      <c r="O33" s="68">
        <v>4</v>
      </c>
      <c r="P33" s="68" t="s">
        <v>527</v>
      </c>
    </row>
    <row r="34" spans="1:16" s="4" customFormat="1" ht="15" customHeight="1">
      <c r="A34" s="97" t="s">
        <v>379</v>
      </c>
      <c r="B34" s="63">
        <v>113</v>
      </c>
      <c r="C34" s="63">
        <v>113</v>
      </c>
      <c r="D34" s="63" t="s">
        <v>358</v>
      </c>
      <c r="E34" s="63">
        <v>153</v>
      </c>
      <c r="F34" s="63">
        <v>153</v>
      </c>
      <c r="G34" s="63" t="s">
        <v>358</v>
      </c>
      <c r="H34" s="68">
        <v>125</v>
      </c>
      <c r="I34" s="68">
        <v>121</v>
      </c>
      <c r="J34" s="68">
        <v>4</v>
      </c>
      <c r="K34" s="68">
        <f t="shared" si="4"/>
        <v>121</v>
      </c>
      <c r="L34" s="68">
        <v>118</v>
      </c>
      <c r="M34" s="68">
        <v>3</v>
      </c>
      <c r="N34" s="68">
        <v>113</v>
      </c>
      <c r="O34" s="68">
        <v>105</v>
      </c>
      <c r="P34" s="68">
        <v>8</v>
      </c>
    </row>
    <row r="35" spans="1:16" s="4" customFormat="1" ht="15" customHeight="1">
      <c r="A35" s="97" t="s">
        <v>420</v>
      </c>
      <c r="B35" s="63" t="s">
        <v>267</v>
      </c>
      <c r="C35" s="63" t="s">
        <v>267</v>
      </c>
      <c r="D35" s="63" t="s">
        <v>267</v>
      </c>
      <c r="E35" s="63" t="s">
        <v>267</v>
      </c>
      <c r="F35" s="63" t="s">
        <v>267</v>
      </c>
      <c r="G35" s="63" t="s">
        <v>267</v>
      </c>
      <c r="H35" s="68">
        <v>1</v>
      </c>
      <c r="I35" s="68">
        <v>1</v>
      </c>
      <c r="J35" s="68" t="s">
        <v>267</v>
      </c>
      <c r="K35" s="68">
        <f t="shared" si="4"/>
        <v>3</v>
      </c>
      <c r="L35" s="68">
        <v>3</v>
      </c>
      <c r="M35" s="68" t="s">
        <v>267</v>
      </c>
      <c r="N35" s="68">
        <v>2</v>
      </c>
      <c r="O35" s="68">
        <v>1</v>
      </c>
      <c r="P35" s="68">
        <v>1</v>
      </c>
    </row>
    <row r="36" spans="1:16" s="4" customFormat="1" ht="15" customHeight="1">
      <c r="A36" s="97" t="s">
        <v>421</v>
      </c>
      <c r="B36" s="63" t="s">
        <v>267</v>
      </c>
      <c r="C36" s="63" t="s">
        <v>267</v>
      </c>
      <c r="D36" s="63" t="s">
        <v>267</v>
      </c>
      <c r="E36" s="63" t="s">
        <v>267</v>
      </c>
      <c r="F36" s="63" t="s">
        <v>267</v>
      </c>
      <c r="G36" s="63" t="s">
        <v>267</v>
      </c>
      <c r="H36" s="68">
        <v>3</v>
      </c>
      <c r="I36" s="68">
        <v>2</v>
      </c>
      <c r="J36" s="68">
        <v>1</v>
      </c>
      <c r="K36" s="68" t="s">
        <v>358</v>
      </c>
      <c r="L36" s="68" t="s">
        <v>267</v>
      </c>
      <c r="M36" s="68" t="s">
        <v>267</v>
      </c>
      <c r="N36" s="68">
        <v>1</v>
      </c>
      <c r="O36" s="68">
        <v>1</v>
      </c>
      <c r="P36" s="68" t="s">
        <v>527</v>
      </c>
    </row>
    <row r="37" spans="1:16" s="4" customFormat="1" ht="15" customHeight="1">
      <c r="A37" s="97" t="s">
        <v>422</v>
      </c>
      <c r="B37" s="63" t="s">
        <v>267</v>
      </c>
      <c r="C37" s="63" t="s">
        <v>267</v>
      </c>
      <c r="D37" s="63" t="s">
        <v>267</v>
      </c>
      <c r="E37" s="63" t="s">
        <v>267</v>
      </c>
      <c r="F37" s="63" t="s">
        <v>267</v>
      </c>
      <c r="G37" s="63" t="s">
        <v>267</v>
      </c>
      <c r="H37" s="68" t="s">
        <v>358</v>
      </c>
      <c r="I37" s="68" t="s">
        <v>358</v>
      </c>
      <c r="J37" s="68" t="s">
        <v>358</v>
      </c>
      <c r="K37" s="68">
        <f t="shared" si="4"/>
        <v>2</v>
      </c>
      <c r="L37" s="68">
        <v>1</v>
      </c>
      <c r="M37" s="68">
        <v>1</v>
      </c>
      <c r="N37" s="68">
        <v>2</v>
      </c>
      <c r="O37" s="68">
        <v>1</v>
      </c>
      <c r="P37" s="68">
        <v>1</v>
      </c>
    </row>
    <row r="38" spans="1:16" s="4" customFormat="1" ht="15" customHeight="1">
      <c r="A38" s="97" t="s">
        <v>383</v>
      </c>
      <c r="B38" s="63">
        <v>139</v>
      </c>
      <c r="C38" s="63">
        <v>119</v>
      </c>
      <c r="D38" s="63">
        <v>20</v>
      </c>
      <c r="E38" s="63">
        <v>177</v>
      </c>
      <c r="F38" s="63">
        <v>153</v>
      </c>
      <c r="G38" s="63">
        <v>24</v>
      </c>
      <c r="H38" s="68">
        <v>167</v>
      </c>
      <c r="I38" s="68">
        <v>141</v>
      </c>
      <c r="J38" s="68">
        <v>26</v>
      </c>
      <c r="K38" s="68">
        <f t="shared" si="4"/>
        <v>173</v>
      </c>
      <c r="L38" s="68">
        <v>161</v>
      </c>
      <c r="M38" s="68">
        <v>12</v>
      </c>
      <c r="N38" s="68">
        <v>136</v>
      </c>
      <c r="O38" s="68">
        <v>126</v>
      </c>
      <c r="P38" s="68">
        <v>10</v>
      </c>
    </row>
    <row r="39" spans="1:16" s="4" customFormat="1" ht="15" customHeight="1">
      <c r="A39" s="97" t="s">
        <v>384</v>
      </c>
      <c r="B39" s="63" t="s">
        <v>267</v>
      </c>
      <c r="C39" s="63" t="s">
        <v>267</v>
      </c>
      <c r="D39" s="63" t="s">
        <v>267</v>
      </c>
      <c r="E39" s="63" t="s">
        <v>267</v>
      </c>
      <c r="F39" s="63" t="s">
        <v>267</v>
      </c>
      <c r="G39" s="63" t="s">
        <v>267</v>
      </c>
      <c r="H39" s="68">
        <v>67</v>
      </c>
      <c r="I39" s="68">
        <v>60</v>
      </c>
      <c r="J39" s="68">
        <v>7</v>
      </c>
      <c r="K39" s="68">
        <f t="shared" si="4"/>
        <v>69</v>
      </c>
      <c r="L39" s="68">
        <v>67</v>
      </c>
      <c r="M39" s="68">
        <v>2</v>
      </c>
      <c r="N39" s="68">
        <v>47</v>
      </c>
      <c r="O39" s="68">
        <v>46</v>
      </c>
      <c r="P39" s="68">
        <v>1</v>
      </c>
    </row>
    <row r="40" spans="1:16" s="4" customFormat="1" ht="15" customHeight="1">
      <c r="A40" s="97" t="s">
        <v>385</v>
      </c>
      <c r="B40" s="63">
        <v>35</v>
      </c>
      <c r="C40" s="63">
        <v>33</v>
      </c>
      <c r="D40" s="63">
        <v>2</v>
      </c>
      <c r="E40" s="63">
        <v>49</v>
      </c>
      <c r="F40" s="63">
        <v>48</v>
      </c>
      <c r="G40" s="63">
        <v>1</v>
      </c>
      <c r="H40" s="68" t="s">
        <v>267</v>
      </c>
      <c r="I40" s="68" t="s">
        <v>267</v>
      </c>
      <c r="J40" s="68" t="s">
        <v>267</v>
      </c>
      <c r="K40" s="68" t="s">
        <v>358</v>
      </c>
      <c r="L40" s="68" t="s">
        <v>267</v>
      </c>
      <c r="M40" s="68" t="s">
        <v>267</v>
      </c>
      <c r="N40" s="68" t="s">
        <v>527</v>
      </c>
      <c r="O40" s="68" t="s">
        <v>527</v>
      </c>
      <c r="P40" s="68" t="s">
        <v>527</v>
      </c>
    </row>
    <row r="41" spans="1:16" s="4" customFormat="1" ht="15" customHeight="1">
      <c r="A41" s="97" t="s">
        <v>386</v>
      </c>
      <c r="B41" s="63">
        <v>222</v>
      </c>
      <c r="C41" s="63">
        <v>164</v>
      </c>
      <c r="D41" s="63">
        <v>58</v>
      </c>
      <c r="E41" s="63">
        <v>505</v>
      </c>
      <c r="F41" s="63">
        <v>327</v>
      </c>
      <c r="G41" s="63">
        <v>178</v>
      </c>
      <c r="H41" s="68">
        <v>456</v>
      </c>
      <c r="I41" s="68">
        <v>284</v>
      </c>
      <c r="J41" s="68">
        <v>172</v>
      </c>
      <c r="K41" s="68">
        <f t="shared" si="4"/>
        <v>404</v>
      </c>
      <c r="L41" s="68">
        <v>306</v>
      </c>
      <c r="M41" s="68">
        <v>98</v>
      </c>
      <c r="N41" s="68">
        <v>379</v>
      </c>
      <c r="O41" s="68">
        <v>292</v>
      </c>
      <c r="P41" s="68">
        <v>87</v>
      </c>
    </row>
    <row r="42" spans="1:16" s="4" customFormat="1" ht="15" customHeight="1">
      <c r="A42" s="97" t="s">
        <v>387</v>
      </c>
      <c r="B42" s="63">
        <v>614</v>
      </c>
      <c r="C42" s="63">
        <v>521</v>
      </c>
      <c r="D42" s="63">
        <v>93</v>
      </c>
      <c r="E42" s="63">
        <v>679</v>
      </c>
      <c r="F42" s="63">
        <v>619</v>
      </c>
      <c r="G42" s="63">
        <v>60</v>
      </c>
      <c r="H42" s="68">
        <v>552</v>
      </c>
      <c r="I42" s="68">
        <v>492</v>
      </c>
      <c r="J42" s="68">
        <v>60</v>
      </c>
      <c r="K42" s="68">
        <f t="shared" si="4"/>
        <v>623</v>
      </c>
      <c r="L42" s="68">
        <v>552</v>
      </c>
      <c r="M42" s="68">
        <v>71</v>
      </c>
      <c r="N42" s="68">
        <v>568</v>
      </c>
      <c r="O42" s="68">
        <v>512</v>
      </c>
      <c r="P42" s="68">
        <v>56</v>
      </c>
    </row>
    <row r="43" spans="1:16" s="4" customFormat="1" ht="15" customHeight="1">
      <c r="A43" s="97" t="s">
        <v>388</v>
      </c>
      <c r="B43" s="63">
        <v>975</v>
      </c>
      <c r="C43" s="63">
        <v>787</v>
      </c>
      <c r="D43" s="63">
        <v>188</v>
      </c>
      <c r="E43" s="63">
        <v>971</v>
      </c>
      <c r="F43" s="63">
        <v>830</v>
      </c>
      <c r="G43" s="63">
        <v>141</v>
      </c>
      <c r="H43" s="68">
        <v>871</v>
      </c>
      <c r="I43" s="68">
        <v>772</v>
      </c>
      <c r="J43" s="68">
        <v>99</v>
      </c>
      <c r="K43" s="68">
        <f t="shared" si="4"/>
        <v>914</v>
      </c>
      <c r="L43" s="68">
        <v>817</v>
      </c>
      <c r="M43" s="68">
        <v>97</v>
      </c>
      <c r="N43" s="68">
        <v>847</v>
      </c>
      <c r="O43" s="68">
        <v>757</v>
      </c>
      <c r="P43" s="68">
        <v>90</v>
      </c>
    </row>
    <row r="44" spans="1:16" s="4" customFormat="1" ht="15" customHeight="1">
      <c r="A44" s="97" t="s">
        <v>389</v>
      </c>
      <c r="B44" s="63" t="s">
        <v>267</v>
      </c>
      <c r="C44" s="63" t="s">
        <v>267</v>
      </c>
      <c r="D44" s="63" t="s">
        <v>267</v>
      </c>
      <c r="E44" s="63">
        <v>2192</v>
      </c>
      <c r="F44" s="63">
        <v>1822</v>
      </c>
      <c r="G44" s="63">
        <v>370</v>
      </c>
      <c r="H44" s="68">
        <v>1945</v>
      </c>
      <c r="I44" s="68">
        <v>1674</v>
      </c>
      <c r="J44" s="68">
        <v>271</v>
      </c>
      <c r="K44" s="68">
        <f t="shared" si="4"/>
        <v>1923</v>
      </c>
      <c r="L44" s="68">
        <v>1690</v>
      </c>
      <c r="M44" s="68">
        <v>233</v>
      </c>
      <c r="N44" s="68">
        <v>1799</v>
      </c>
      <c r="O44" s="68">
        <v>1636</v>
      </c>
      <c r="P44" s="68">
        <v>163</v>
      </c>
    </row>
    <row r="45" spans="1:16" s="4" customFormat="1" ht="15" customHeight="1">
      <c r="A45" s="97" t="s">
        <v>390</v>
      </c>
      <c r="B45" s="63">
        <v>1284</v>
      </c>
      <c r="C45" s="63">
        <v>1058</v>
      </c>
      <c r="D45" s="63">
        <v>226</v>
      </c>
      <c r="E45" s="63" t="s">
        <v>358</v>
      </c>
      <c r="F45" s="63" t="s">
        <v>358</v>
      </c>
      <c r="G45" s="63" t="s">
        <v>358</v>
      </c>
      <c r="H45" s="68" t="s">
        <v>267</v>
      </c>
      <c r="I45" s="68" t="s">
        <v>267</v>
      </c>
      <c r="J45" s="68" t="s">
        <v>267</v>
      </c>
      <c r="K45" s="68" t="s">
        <v>358</v>
      </c>
      <c r="L45" s="68" t="s">
        <v>267</v>
      </c>
      <c r="M45" s="68" t="s">
        <v>267</v>
      </c>
      <c r="N45" s="68" t="s">
        <v>527</v>
      </c>
      <c r="O45" s="68" t="s">
        <v>527</v>
      </c>
      <c r="P45" s="68" t="s">
        <v>527</v>
      </c>
    </row>
    <row r="46" spans="1:16" s="4" customFormat="1" ht="15" customHeight="1">
      <c r="A46" s="97" t="s">
        <v>391</v>
      </c>
      <c r="B46" s="63">
        <v>302</v>
      </c>
      <c r="C46" s="63">
        <v>210</v>
      </c>
      <c r="D46" s="63">
        <v>92</v>
      </c>
      <c r="E46" s="63" t="s">
        <v>358</v>
      </c>
      <c r="F46" s="63" t="s">
        <v>358</v>
      </c>
      <c r="G46" s="63" t="s">
        <v>358</v>
      </c>
      <c r="H46" s="68" t="s">
        <v>267</v>
      </c>
      <c r="I46" s="68" t="s">
        <v>267</v>
      </c>
      <c r="J46" s="68" t="s">
        <v>267</v>
      </c>
      <c r="K46" s="68" t="s">
        <v>358</v>
      </c>
      <c r="L46" s="68" t="s">
        <v>267</v>
      </c>
      <c r="M46" s="68" t="s">
        <v>267</v>
      </c>
      <c r="N46" s="68" t="s">
        <v>527</v>
      </c>
      <c r="O46" s="68" t="s">
        <v>527</v>
      </c>
      <c r="P46" s="68" t="s">
        <v>527</v>
      </c>
    </row>
    <row r="47" spans="1:16" s="4" customFormat="1" ht="15" customHeight="1">
      <c r="A47" s="97" t="s">
        <v>392</v>
      </c>
      <c r="B47" s="63">
        <v>622</v>
      </c>
      <c r="C47" s="63">
        <v>480</v>
      </c>
      <c r="D47" s="63">
        <v>142</v>
      </c>
      <c r="E47" s="63" t="s">
        <v>358</v>
      </c>
      <c r="F47" s="63" t="s">
        <v>358</v>
      </c>
      <c r="G47" s="63" t="s">
        <v>358</v>
      </c>
      <c r="H47" s="68" t="s">
        <v>267</v>
      </c>
      <c r="I47" s="68" t="s">
        <v>267</v>
      </c>
      <c r="J47" s="68" t="s">
        <v>267</v>
      </c>
      <c r="K47" s="68" t="s">
        <v>358</v>
      </c>
      <c r="L47" s="68" t="s">
        <v>267</v>
      </c>
      <c r="M47" s="68" t="s">
        <v>267</v>
      </c>
      <c r="N47" s="68" t="s">
        <v>527</v>
      </c>
      <c r="O47" s="68" t="s">
        <v>527</v>
      </c>
      <c r="P47" s="68" t="s">
        <v>527</v>
      </c>
    </row>
    <row r="48" spans="1:16" s="4" customFormat="1" ht="15" customHeight="1">
      <c r="A48" s="97" t="s">
        <v>393</v>
      </c>
      <c r="B48" s="63">
        <v>11</v>
      </c>
      <c r="C48" s="63">
        <v>10</v>
      </c>
      <c r="D48" s="63">
        <v>1</v>
      </c>
      <c r="E48" s="63" t="s">
        <v>358</v>
      </c>
      <c r="F48" s="63" t="s">
        <v>358</v>
      </c>
      <c r="G48" s="63" t="s">
        <v>358</v>
      </c>
      <c r="H48" s="68">
        <v>7</v>
      </c>
      <c r="I48" s="68">
        <v>7</v>
      </c>
      <c r="J48" s="68" t="s">
        <v>267</v>
      </c>
      <c r="K48" s="68">
        <f t="shared" si="4"/>
        <v>15</v>
      </c>
      <c r="L48" s="68">
        <v>15</v>
      </c>
      <c r="M48" s="68" t="s">
        <v>267</v>
      </c>
      <c r="N48" s="68">
        <v>14</v>
      </c>
      <c r="O48" s="68">
        <v>14</v>
      </c>
      <c r="P48" s="68" t="s">
        <v>527</v>
      </c>
    </row>
    <row r="49" spans="1:16" s="4" customFormat="1" ht="15" customHeight="1">
      <c r="A49" s="97" t="s">
        <v>423</v>
      </c>
      <c r="B49" s="63" t="s">
        <v>267</v>
      </c>
      <c r="C49" s="63" t="s">
        <v>267</v>
      </c>
      <c r="D49" s="63" t="s">
        <v>267</v>
      </c>
      <c r="E49" s="63" t="s">
        <v>267</v>
      </c>
      <c r="F49" s="63" t="s">
        <v>267</v>
      </c>
      <c r="G49" s="63" t="s">
        <v>267</v>
      </c>
      <c r="H49" s="68">
        <v>1</v>
      </c>
      <c r="I49" s="68">
        <v>1</v>
      </c>
      <c r="J49" s="68" t="s">
        <v>267</v>
      </c>
      <c r="K49" s="68" t="s">
        <v>358</v>
      </c>
      <c r="L49" s="68" t="s">
        <v>267</v>
      </c>
      <c r="M49" s="68" t="s">
        <v>267</v>
      </c>
      <c r="N49" s="68" t="s">
        <v>527</v>
      </c>
      <c r="O49" s="68" t="s">
        <v>527</v>
      </c>
      <c r="P49" s="68" t="s">
        <v>527</v>
      </c>
    </row>
    <row r="50" spans="1:16" s="4" customFormat="1" ht="15" customHeight="1">
      <c r="A50" s="97" t="s">
        <v>395</v>
      </c>
      <c r="B50" s="63" t="s">
        <v>267</v>
      </c>
      <c r="C50" s="63" t="s">
        <v>267</v>
      </c>
      <c r="D50" s="63" t="s">
        <v>267</v>
      </c>
      <c r="E50" s="63" t="s">
        <v>267</v>
      </c>
      <c r="F50" s="63" t="s">
        <v>267</v>
      </c>
      <c r="G50" s="63" t="s">
        <v>267</v>
      </c>
      <c r="H50" s="68">
        <v>1</v>
      </c>
      <c r="I50" s="68">
        <v>1</v>
      </c>
      <c r="J50" s="68" t="s">
        <v>267</v>
      </c>
      <c r="K50" s="68" t="s">
        <v>358</v>
      </c>
      <c r="L50" s="68" t="s">
        <v>267</v>
      </c>
      <c r="M50" s="68" t="s">
        <v>267</v>
      </c>
      <c r="N50" s="68">
        <v>2</v>
      </c>
      <c r="O50" s="68">
        <v>2</v>
      </c>
      <c r="P50" s="68" t="s">
        <v>527</v>
      </c>
    </row>
    <row r="51" spans="1:16" s="4" customFormat="1" ht="15" customHeight="1">
      <c r="A51" s="95" t="s">
        <v>396</v>
      </c>
      <c r="B51" s="64">
        <v>112</v>
      </c>
      <c r="C51" s="64">
        <v>108</v>
      </c>
      <c r="D51" s="64">
        <v>4</v>
      </c>
      <c r="E51" s="64">
        <v>80</v>
      </c>
      <c r="F51" s="64">
        <v>74</v>
      </c>
      <c r="G51" s="64">
        <v>6</v>
      </c>
      <c r="H51" s="72" t="s">
        <v>267</v>
      </c>
      <c r="I51" s="72" t="s">
        <v>267</v>
      </c>
      <c r="J51" s="72" t="s">
        <v>267</v>
      </c>
      <c r="K51" s="72" t="s">
        <v>358</v>
      </c>
      <c r="L51" s="72" t="s">
        <v>267</v>
      </c>
      <c r="M51" s="72" t="s">
        <v>267</v>
      </c>
      <c r="N51" s="68">
        <v>1</v>
      </c>
      <c r="O51" s="72">
        <v>1</v>
      </c>
      <c r="P51" s="72" t="s">
        <v>527</v>
      </c>
    </row>
    <row r="52" spans="1:16" s="4" customFormat="1" ht="15" customHeight="1">
      <c r="A52" s="96" t="s">
        <v>397</v>
      </c>
      <c r="B52" s="63">
        <v>93</v>
      </c>
      <c r="C52" s="63">
        <v>91</v>
      </c>
      <c r="D52" s="63">
        <v>2</v>
      </c>
      <c r="E52" s="63">
        <v>117</v>
      </c>
      <c r="F52" s="63">
        <v>114</v>
      </c>
      <c r="G52" s="63">
        <v>3</v>
      </c>
      <c r="H52" s="68">
        <v>110</v>
      </c>
      <c r="I52" s="68">
        <v>110</v>
      </c>
      <c r="J52" s="68" t="s">
        <v>358</v>
      </c>
      <c r="K52" s="68">
        <f t="shared" ref="K52:P52" si="5">SUM(K53:K57,K60:K63)</f>
        <v>151</v>
      </c>
      <c r="L52" s="68">
        <f t="shared" si="5"/>
        <v>149</v>
      </c>
      <c r="M52" s="68">
        <f t="shared" si="5"/>
        <v>2</v>
      </c>
      <c r="N52" s="192">
        <f t="shared" si="5"/>
        <v>125</v>
      </c>
      <c r="O52" s="68">
        <f t="shared" si="5"/>
        <v>120</v>
      </c>
      <c r="P52" s="68">
        <f t="shared" si="5"/>
        <v>5</v>
      </c>
    </row>
    <row r="53" spans="1:16" s="4" customFormat="1" ht="15" customHeight="1">
      <c r="A53" s="97" t="s">
        <v>398</v>
      </c>
      <c r="B53" s="63" t="s">
        <v>267</v>
      </c>
      <c r="C53" s="63" t="s">
        <v>267</v>
      </c>
      <c r="D53" s="63" t="s">
        <v>267</v>
      </c>
      <c r="E53" s="63" t="s">
        <v>267</v>
      </c>
      <c r="F53" s="63" t="s">
        <v>267</v>
      </c>
      <c r="G53" s="63" t="s">
        <v>267</v>
      </c>
      <c r="H53" s="68">
        <v>6</v>
      </c>
      <c r="I53" s="68">
        <v>6</v>
      </c>
      <c r="J53" s="68" t="s">
        <v>267</v>
      </c>
      <c r="K53" s="68">
        <f t="shared" si="4"/>
        <v>1</v>
      </c>
      <c r="L53" s="68">
        <v>1</v>
      </c>
      <c r="M53" s="68" t="s">
        <v>267</v>
      </c>
      <c r="N53" s="68">
        <v>8</v>
      </c>
      <c r="O53" s="68">
        <v>8</v>
      </c>
      <c r="P53" s="68" t="s">
        <v>527</v>
      </c>
    </row>
    <row r="54" spans="1:16" s="4" customFormat="1" ht="15" customHeight="1">
      <c r="A54" s="97" t="s">
        <v>399</v>
      </c>
      <c r="B54" s="63" t="s">
        <v>358</v>
      </c>
      <c r="C54" s="63" t="s">
        <v>358</v>
      </c>
      <c r="D54" s="63" t="s">
        <v>358</v>
      </c>
      <c r="E54" s="63">
        <v>14</v>
      </c>
      <c r="F54" s="63">
        <v>13</v>
      </c>
      <c r="G54" s="63">
        <v>1</v>
      </c>
      <c r="H54" s="68">
        <v>12</v>
      </c>
      <c r="I54" s="68">
        <v>12</v>
      </c>
      <c r="J54" s="68" t="s">
        <v>267</v>
      </c>
      <c r="K54" s="68">
        <f t="shared" si="4"/>
        <v>14</v>
      </c>
      <c r="L54" s="68">
        <v>13</v>
      </c>
      <c r="M54" s="68">
        <v>1</v>
      </c>
      <c r="N54" s="68">
        <v>13</v>
      </c>
      <c r="O54" s="68">
        <v>12</v>
      </c>
      <c r="P54" s="68">
        <v>1</v>
      </c>
    </row>
    <row r="55" spans="1:16" s="4" customFormat="1" ht="15" customHeight="1">
      <c r="A55" s="97" t="s">
        <v>400</v>
      </c>
      <c r="B55" s="63">
        <v>37</v>
      </c>
      <c r="C55" s="63">
        <v>35</v>
      </c>
      <c r="D55" s="63">
        <v>2</v>
      </c>
      <c r="E55" s="63">
        <v>53</v>
      </c>
      <c r="F55" s="63">
        <v>51</v>
      </c>
      <c r="G55" s="63">
        <v>2</v>
      </c>
      <c r="H55" s="68">
        <v>31</v>
      </c>
      <c r="I55" s="68">
        <v>31</v>
      </c>
      <c r="J55" s="68" t="s">
        <v>267</v>
      </c>
      <c r="K55" s="68">
        <f t="shared" si="4"/>
        <v>44</v>
      </c>
      <c r="L55" s="68">
        <v>43</v>
      </c>
      <c r="M55" s="68">
        <v>1</v>
      </c>
      <c r="N55" s="68">
        <v>40</v>
      </c>
      <c r="O55" s="68">
        <v>40</v>
      </c>
      <c r="P55" s="68" t="s">
        <v>527</v>
      </c>
    </row>
    <row r="56" spans="1:16" s="4" customFormat="1" ht="15" customHeight="1">
      <c r="A56" s="97" t="s">
        <v>401</v>
      </c>
      <c r="B56" s="63" t="s">
        <v>267</v>
      </c>
      <c r="C56" s="63" t="s">
        <v>267</v>
      </c>
      <c r="D56" s="63" t="s">
        <v>267</v>
      </c>
      <c r="E56" s="63" t="s">
        <v>267</v>
      </c>
      <c r="F56" s="63" t="s">
        <v>267</v>
      </c>
      <c r="G56" s="63" t="s">
        <v>267</v>
      </c>
      <c r="H56" s="68">
        <v>7</v>
      </c>
      <c r="I56" s="68">
        <v>7</v>
      </c>
      <c r="J56" s="68" t="s">
        <v>267</v>
      </c>
      <c r="K56" s="68">
        <f t="shared" si="4"/>
        <v>9</v>
      </c>
      <c r="L56" s="68">
        <v>9</v>
      </c>
      <c r="M56" s="68" t="s">
        <v>267</v>
      </c>
      <c r="N56" s="68">
        <v>11</v>
      </c>
      <c r="O56" s="68">
        <v>10</v>
      </c>
      <c r="P56" s="68">
        <v>1</v>
      </c>
    </row>
    <row r="57" spans="1:16" s="4" customFormat="1" ht="15" customHeight="1">
      <c r="A57" s="97" t="s">
        <v>402</v>
      </c>
      <c r="B57" s="63">
        <v>11</v>
      </c>
      <c r="C57" s="63">
        <v>11</v>
      </c>
      <c r="D57" s="63" t="s">
        <v>358</v>
      </c>
      <c r="E57" s="63">
        <v>17</v>
      </c>
      <c r="F57" s="63">
        <v>17</v>
      </c>
      <c r="G57" s="63" t="s">
        <v>358</v>
      </c>
      <c r="H57" s="68">
        <v>14</v>
      </c>
      <c r="I57" s="68">
        <v>14</v>
      </c>
      <c r="J57" s="68" t="s">
        <v>267</v>
      </c>
      <c r="K57" s="68">
        <f t="shared" si="4"/>
        <v>15</v>
      </c>
      <c r="L57" s="68">
        <v>15</v>
      </c>
      <c r="M57" s="68" t="s">
        <v>267</v>
      </c>
      <c r="N57" s="68">
        <v>21</v>
      </c>
      <c r="O57" s="68">
        <v>20</v>
      </c>
      <c r="P57" s="68">
        <v>1</v>
      </c>
    </row>
    <row r="58" spans="1:16" s="4" customFormat="1" ht="15" customHeight="1">
      <c r="A58" s="97" t="s">
        <v>424</v>
      </c>
      <c r="B58" s="63" t="s">
        <v>358</v>
      </c>
      <c r="C58" s="63" t="s">
        <v>358</v>
      </c>
      <c r="D58" s="63" t="s">
        <v>358</v>
      </c>
      <c r="E58" s="63">
        <v>15</v>
      </c>
      <c r="F58" s="63">
        <v>15</v>
      </c>
      <c r="G58" s="63" t="s">
        <v>358</v>
      </c>
      <c r="H58" s="68" t="s">
        <v>358</v>
      </c>
      <c r="I58" s="68" t="s">
        <v>358</v>
      </c>
      <c r="J58" s="68" t="s">
        <v>358</v>
      </c>
      <c r="K58" s="68">
        <f t="shared" si="4"/>
        <v>12</v>
      </c>
      <c r="L58" s="68">
        <v>12</v>
      </c>
      <c r="M58" s="68" t="s">
        <v>267</v>
      </c>
      <c r="N58" s="68">
        <v>15</v>
      </c>
      <c r="O58" s="68">
        <v>15</v>
      </c>
      <c r="P58" s="68" t="s">
        <v>527</v>
      </c>
    </row>
    <row r="59" spans="1:16" ht="15" customHeight="1">
      <c r="A59" s="97" t="s">
        <v>425</v>
      </c>
      <c r="B59" s="63" t="s">
        <v>358</v>
      </c>
      <c r="C59" s="63" t="s">
        <v>358</v>
      </c>
      <c r="D59" s="63" t="s">
        <v>358</v>
      </c>
      <c r="E59" s="63">
        <v>2</v>
      </c>
      <c r="F59" s="63">
        <v>2</v>
      </c>
      <c r="G59" s="63" t="s">
        <v>358</v>
      </c>
      <c r="H59" s="68" t="s">
        <v>358</v>
      </c>
      <c r="I59" s="68" t="s">
        <v>358</v>
      </c>
      <c r="J59" s="68" t="s">
        <v>358</v>
      </c>
      <c r="K59" s="68">
        <f t="shared" si="4"/>
        <v>3</v>
      </c>
      <c r="L59" s="68">
        <v>3</v>
      </c>
      <c r="M59" s="68" t="s">
        <v>267</v>
      </c>
      <c r="N59" s="68">
        <v>6</v>
      </c>
      <c r="O59" s="68">
        <v>5</v>
      </c>
      <c r="P59" s="68">
        <v>1</v>
      </c>
    </row>
    <row r="60" spans="1:16" ht="15" customHeight="1">
      <c r="A60" s="97" t="s">
        <v>403</v>
      </c>
      <c r="B60" s="70" t="s">
        <v>267</v>
      </c>
      <c r="C60" s="70" t="s">
        <v>267</v>
      </c>
      <c r="D60" s="70" t="s">
        <v>267</v>
      </c>
      <c r="E60" s="70" t="s">
        <v>267</v>
      </c>
      <c r="F60" s="70" t="s">
        <v>267</v>
      </c>
      <c r="G60" s="70" t="s">
        <v>267</v>
      </c>
      <c r="H60" s="71">
        <v>8</v>
      </c>
      <c r="I60" s="71">
        <v>8</v>
      </c>
      <c r="J60" s="71" t="s">
        <v>267</v>
      </c>
      <c r="K60" s="71">
        <f t="shared" si="4"/>
        <v>7</v>
      </c>
      <c r="L60" s="71">
        <v>7</v>
      </c>
      <c r="M60" s="71" t="s">
        <v>267</v>
      </c>
      <c r="N60" s="68">
        <v>6</v>
      </c>
      <c r="O60" s="71">
        <v>6</v>
      </c>
      <c r="P60" s="71" t="s">
        <v>527</v>
      </c>
    </row>
    <row r="61" spans="1:16" ht="15" customHeight="1">
      <c r="A61" s="97" t="s">
        <v>404</v>
      </c>
      <c r="B61" s="63" t="s">
        <v>358</v>
      </c>
      <c r="C61" s="63" t="s">
        <v>358</v>
      </c>
      <c r="D61" s="63" t="s">
        <v>358</v>
      </c>
      <c r="E61" s="63" t="s">
        <v>358</v>
      </c>
      <c r="F61" s="63" t="s">
        <v>358</v>
      </c>
      <c r="G61" s="63" t="s">
        <v>358</v>
      </c>
      <c r="H61" s="68">
        <v>13</v>
      </c>
      <c r="I61" s="68">
        <v>13</v>
      </c>
      <c r="J61" s="68" t="s">
        <v>267</v>
      </c>
      <c r="K61" s="68">
        <f t="shared" si="4"/>
        <v>22</v>
      </c>
      <c r="L61" s="68">
        <v>22</v>
      </c>
      <c r="M61" s="68" t="s">
        <v>267</v>
      </c>
      <c r="N61" s="68">
        <v>8</v>
      </c>
      <c r="O61" s="68">
        <v>8</v>
      </c>
      <c r="P61" s="68" t="s">
        <v>527</v>
      </c>
    </row>
    <row r="62" spans="1:16" ht="15" customHeight="1">
      <c r="A62" s="97" t="s">
        <v>405</v>
      </c>
      <c r="B62" s="70" t="s">
        <v>267</v>
      </c>
      <c r="C62" s="70" t="s">
        <v>267</v>
      </c>
      <c r="D62" s="70" t="s">
        <v>267</v>
      </c>
      <c r="E62" s="70" t="s">
        <v>267</v>
      </c>
      <c r="F62" s="70" t="s">
        <v>267</v>
      </c>
      <c r="G62" s="70" t="s">
        <v>267</v>
      </c>
      <c r="H62" s="71">
        <v>1</v>
      </c>
      <c r="I62" s="71">
        <v>1</v>
      </c>
      <c r="J62" s="71" t="s">
        <v>267</v>
      </c>
      <c r="K62" s="71">
        <f t="shared" si="4"/>
        <v>7</v>
      </c>
      <c r="L62" s="71">
        <v>7</v>
      </c>
      <c r="M62" s="71" t="s">
        <v>267</v>
      </c>
      <c r="N62" s="68">
        <v>8</v>
      </c>
      <c r="O62" s="71">
        <v>7</v>
      </c>
      <c r="P62" s="71">
        <v>1</v>
      </c>
    </row>
    <row r="63" spans="1:16" ht="15" customHeight="1">
      <c r="A63" s="95" t="s">
        <v>406</v>
      </c>
      <c r="B63" s="64">
        <v>45</v>
      </c>
      <c r="C63" s="64">
        <v>45</v>
      </c>
      <c r="D63" s="64" t="s">
        <v>358</v>
      </c>
      <c r="E63" s="64">
        <v>33</v>
      </c>
      <c r="F63" s="64">
        <v>33</v>
      </c>
      <c r="G63" s="64" t="s">
        <v>358</v>
      </c>
      <c r="H63" s="72">
        <v>18</v>
      </c>
      <c r="I63" s="72">
        <v>18</v>
      </c>
      <c r="J63" s="72" t="s">
        <v>267</v>
      </c>
      <c r="K63" s="72">
        <f t="shared" si="4"/>
        <v>32</v>
      </c>
      <c r="L63" s="72">
        <f>1+1+1+2+3+1+6+1+4+1+1+1+1+4+2+1+1</f>
        <v>32</v>
      </c>
      <c r="M63" s="72" t="s">
        <v>267</v>
      </c>
      <c r="N63" s="193">
        <v>10</v>
      </c>
      <c r="O63" s="72">
        <v>9</v>
      </c>
      <c r="P63" s="72">
        <v>1</v>
      </c>
    </row>
    <row r="64" spans="1:16" ht="15" customHeight="1">
      <c r="A64" s="60"/>
      <c r="B64" s="60"/>
      <c r="C64" s="60"/>
      <c r="D64" s="60"/>
      <c r="E64" s="60"/>
      <c r="F64" s="60"/>
      <c r="G64" s="60"/>
      <c r="H64" s="60"/>
      <c r="I64" s="60"/>
      <c r="J64" s="166"/>
      <c r="K64" s="60"/>
      <c r="L64" s="60"/>
      <c r="M64" s="166"/>
      <c r="N64" s="60"/>
      <c r="O64" s="60"/>
      <c r="P64" s="166" t="s">
        <v>164</v>
      </c>
    </row>
    <row r="65" spans="14:16">
      <c r="N65" s="4"/>
      <c r="O65" s="4"/>
      <c r="P65" s="4"/>
    </row>
    <row r="66" spans="14:16">
      <c r="N66" s="4"/>
      <c r="O66" s="4"/>
      <c r="P66" s="4"/>
    </row>
    <row r="67" spans="14:16">
      <c r="N67" s="4"/>
      <c r="O67" s="4"/>
      <c r="P67" s="4"/>
    </row>
  </sheetData>
  <mergeCells count="6">
    <mergeCell ref="N3:P3"/>
    <mergeCell ref="K3:M3"/>
    <mergeCell ref="A3:A4"/>
    <mergeCell ref="B3:D3"/>
    <mergeCell ref="E3:G3"/>
    <mergeCell ref="H3:J3"/>
  </mergeCells>
  <phoneticPr fontId="2"/>
  <pageMargins left="0.78740157480314965" right="0.78740157480314965" top="0.78740157480314965" bottom="0.59055118110236227" header="0.39370078740157483" footer="0.11811023622047245"/>
  <pageSetup paperSize="9" scale="59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"/>
  <sheetViews>
    <sheetView zoomScaleNormal="100" zoomScaleSheetLayoutView="100" workbookViewId="0"/>
  </sheetViews>
  <sheetFormatPr defaultColWidth="10.25" defaultRowHeight="14.65" customHeight="1"/>
  <cols>
    <col min="1" max="1" width="13.625" style="2" customWidth="1"/>
    <col min="2" max="5" width="8.5" style="2" customWidth="1"/>
    <col min="6" max="6" width="13.625" style="2" customWidth="1"/>
    <col min="7" max="10" width="8.5" style="2" customWidth="1"/>
    <col min="11" max="16384" width="10.25" style="2"/>
  </cols>
  <sheetData>
    <row r="1" spans="1:10" ht="18.75" customHeight="1">
      <c r="A1" s="108" t="s">
        <v>465</v>
      </c>
      <c r="B1" s="1"/>
      <c r="C1" s="1"/>
      <c r="D1" s="1"/>
    </row>
    <row r="2" spans="1:10" ht="15" customHeight="1" thickBot="1">
      <c r="J2" s="3" t="s">
        <v>536</v>
      </c>
    </row>
    <row r="3" spans="1:10" s="4" customFormat="1" ht="15" customHeight="1">
      <c r="A3" s="269" t="s">
        <v>56</v>
      </c>
      <c r="B3" s="271" t="s">
        <v>459</v>
      </c>
      <c r="C3" s="272"/>
      <c r="D3" s="273"/>
      <c r="E3" s="267" t="s">
        <v>112</v>
      </c>
      <c r="F3" s="274" t="s">
        <v>57</v>
      </c>
      <c r="G3" s="271" t="s">
        <v>459</v>
      </c>
      <c r="H3" s="272"/>
      <c r="I3" s="273"/>
      <c r="J3" s="267" t="s">
        <v>1</v>
      </c>
    </row>
    <row r="4" spans="1:10" s="4" customFormat="1" ht="15" customHeight="1" thickBot="1">
      <c r="A4" s="270"/>
      <c r="B4" s="57" t="s">
        <v>113</v>
      </c>
      <c r="C4" s="217" t="s">
        <v>114</v>
      </c>
      <c r="D4" s="217" t="s">
        <v>115</v>
      </c>
      <c r="E4" s="268"/>
      <c r="F4" s="275"/>
      <c r="G4" s="57" t="s">
        <v>113</v>
      </c>
      <c r="H4" s="217" t="s">
        <v>114</v>
      </c>
      <c r="I4" s="57" t="s">
        <v>115</v>
      </c>
      <c r="J4" s="268"/>
    </row>
    <row r="5" spans="1:10" s="4" customFormat="1" ht="15" customHeight="1" thickTop="1">
      <c r="A5" s="5" t="s">
        <v>59</v>
      </c>
      <c r="B5" s="218">
        <v>329</v>
      </c>
      <c r="C5" s="219">
        <v>368</v>
      </c>
      <c r="D5" s="218">
        <f>SUM(B5:C5)</f>
        <v>697</v>
      </c>
      <c r="E5" s="220">
        <v>375</v>
      </c>
      <c r="F5" s="5" t="s">
        <v>116</v>
      </c>
      <c r="G5" s="221">
        <v>208</v>
      </c>
      <c r="H5" s="222">
        <v>216</v>
      </c>
      <c r="I5" s="223">
        <f t="shared" ref="I5:I16" si="0">SUM(G5:H5)</f>
        <v>424</v>
      </c>
      <c r="J5" s="224">
        <v>181</v>
      </c>
    </row>
    <row r="6" spans="1:10" s="4" customFormat="1" ht="15" customHeight="1">
      <c r="A6" s="7" t="s">
        <v>60</v>
      </c>
      <c r="B6" s="225">
        <v>201</v>
      </c>
      <c r="C6" s="226">
        <v>264</v>
      </c>
      <c r="D6" s="225">
        <f t="shared" ref="D6:D22" si="1">SUM(B6:C6)</f>
        <v>465</v>
      </c>
      <c r="E6" s="227">
        <v>236</v>
      </c>
      <c r="F6" s="7" t="s">
        <v>117</v>
      </c>
      <c r="G6" s="228">
        <v>260</v>
      </c>
      <c r="H6" s="229">
        <v>273</v>
      </c>
      <c r="I6" s="223">
        <f t="shared" si="0"/>
        <v>533</v>
      </c>
      <c r="J6" s="230">
        <v>249</v>
      </c>
    </row>
    <row r="7" spans="1:10" s="4" customFormat="1" ht="15" customHeight="1">
      <c r="A7" s="7" t="s">
        <v>61</v>
      </c>
      <c r="B7" s="225">
        <v>621</v>
      </c>
      <c r="C7" s="226">
        <v>654</v>
      </c>
      <c r="D7" s="225">
        <f t="shared" si="1"/>
        <v>1275</v>
      </c>
      <c r="E7" s="227">
        <v>608</v>
      </c>
      <c r="F7" s="7" t="s">
        <v>118</v>
      </c>
      <c r="G7" s="228">
        <v>72</v>
      </c>
      <c r="H7" s="229">
        <v>79</v>
      </c>
      <c r="I7" s="223">
        <f t="shared" si="0"/>
        <v>151</v>
      </c>
      <c r="J7" s="230">
        <v>62</v>
      </c>
    </row>
    <row r="8" spans="1:10" s="4" customFormat="1" ht="15" customHeight="1">
      <c r="A8" s="7" t="s">
        <v>62</v>
      </c>
      <c r="B8" s="225">
        <v>1587</v>
      </c>
      <c r="C8" s="226">
        <v>1776</v>
      </c>
      <c r="D8" s="225">
        <f t="shared" si="1"/>
        <v>3363</v>
      </c>
      <c r="E8" s="227">
        <v>1658</v>
      </c>
      <c r="F8" s="5" t="s">
        <v>63</v>
      </c>
      <c r="G8" s="223">
        <v>61</v>
      </c>
      <c r="H8" s="219">
        <v>70</v>
      </c>
      <c r="I8" s="223">
        <f t="shared" si="0"/>
        <v>131</v>
      </c>
      <c r="J8" s="231">
        <v>52</v>
      </c>
    </row>
    <row r="9" spans="1:10" s="4" customFormat="1" ht="15" customHeight="1">
      <c r="A9" s="7" t="s">
        <v>64</v>
      </c>
      <c r="B9" s="225">
        <v>514</v>
      </c>
      <c r="C9" s="226">
        <v>547</v>
      </c>
      <c r="D9" s="225">
        <f t="shared" si="1"/>
        <v>1061</v>
      </c>
      <c r="E9" s="227">
        <v>547</v>
      </c>
      <c r="F9" s="7" t="s">
        <v>119</v>
      </c>
      <c r="G9" s="232">
        <v>155</v>
      </c>
      <c r="H9" s="226">
        <v>160</v>
      </c>
      <c r="I9" s="223">
        <f t="shared" si="0"/>
        <v>315</v>
      </c>
      <c r="J9" s="233">
        <v>126</v>
      </c>
    </row>
    <row r="10" spans="1:10" s="4" customFormat="1" ht="15" customHeight="1">
      <c r="A10" s="7" t="s">
        <v>65</v>
      </c>
      <c r="B10" s="225">
        <v>403</v>
      </c>
      <c r="C10" s="226">
        <v>457</v>
      </c>
      <c r="D10" s="225">
        <f t="shared" si="1"/>
        <v>860</v>
      </c>
      <c r="E10" s="227">
        <v>427</v>
      </c>
      <c r="F10" s="7" t="s">
        <v>66</v>
      </c>
      <c r="G10" s="232">
        <v>90</v>
      </c>
      <c r="H10" s="226">
        <v>78</v>
      </c>
      <c r="I10" s="223">
        <f t="shared" si="0"/>
        <v>168</v>
      </c>
      <c r="J10" s="233">
        <v>68</v>
      </c>
    </row>
    <row r="11" spans="1:10" s="4" customFormat="1" ht="15" customHeight="1">
      <c r="A11" s="7" t="s">
        <v>67</v>
      </c>
      <c r="B11" s="225">
        <v>853</v>
      </c>
      <c r="C11" s="226">
        <v>956</v>
      </c>
      <c r="D11" s="225">
        <f t="shared" si="1"/>
        <v>1809</v>
      </c>
      <c r="E11" s="227">
        <v>878</v>
      </c>
      <c r="F11" s="7" t="s">
        <v>68</v>
      </c>
      <c r="G11" s="232">
        <v>178</v>
      </c>
      <c r="H11" s="226">
        <v>158</v>
      </c>
      <c r="I11" s="223">
        <f t="shared" si="0"/>
        <v>336</v>
      </c>
      <c r="J11" s="233">
        <v>130</v>
      </c>
    </row>
    <row r="12" spans="1:10" s="4" customFormat="1" ht="15" customHeight="1">
      <c r="A12" s="7" t="s">
        <v>69</v>
      </c>
      <c r="B12" s="225">
        <v>632</v>
      </c>
      <c r="C12" s="226">
        <v>733</v>
      </c>
      <c r="D12" s="225">
        <f t="shared" si="1"/>
        <v>1365</v>
      </c>
      <c r="E12" s="227">
        <v>679</v>
      </c>
      <c r="F12" s="7" t="s">
        <v>120</v>
      </c>
      <c r="G12" s="232">
        <v>124</v>
      </c>
      <c r="H12" s="226">
        <v>123</v>
      </c>
      <c r="I12" s="223">
        <f t="shared" si="0"/>
        <v>247</v>
      </c>
      <c r="J12" s="233">
        <v>113</v>
      </c>
    </row>
    <row r="13" spans="1:10" s="4" customFormat="1" ht="15" customHeight="1">
      <c r="A13" s="7" t="s">
        <v>70</v>
      </c>
      <c r="B13" s="225">
        <v>546</v>
      </c>
      <c r="C13" s="226">
        <v>601</v>
      </c>
      <c r="D13" s="225">
        <f t="shared" si="1"/>
        <v>1147</v>
      </c>
      <c r="E13" s="227">
        <v>535</v>
      </c>
      <c r="F13" s="7" t="s">
        <v>121</v>
      </c>
      <c r="G13" s="232">
        <v>37</v>
      </c>
      <c r="H13" s="226">
        <v>39</v>
      </c>
      <c r="I13" s="223">
        <f t="shared" si="0"/>
        <v>76</v>
      </c>
      <c r="J13" s="233">
        <v>38</v>
      </c>
    </row>
    <row r="14" spans="1:10" s="4" customFormat="1" ht="15" customHeight="1">
      <c r="A14" s="7" t="s">
        <v>71</v>
      </c>
      <c r="B14" s="225">
        <v>29</v>
      </c>
      <c r="C14" s="226">
        <v>34</v>
      </c>
      <c r="D14" s="225">
        <f t="shared" si="1"/>
        <v>63</v>
      </c>
      <c r="E14" s="227">
        <v>37</v>
      </c>
      <c r="F14" s="7" t="s">
        <v>72</v>
      </c>
      <c r="G14" s="232">
        <v>224</v>
      </c>
      <c r="H14" s="226">
        <v>213</v>
      </c>
      <c r="I14" s="223">
        <f t="shared" si="0"/>
        <v>437</v>
      </c>
      <c r="J14" s="233">
        <v>179</v>
      </c>
    </row>
    <row r="15" spans="1:10" s="4" customFormat="1" ht="15" customHeight="1">
      <c r="A15" s="7" t="s">
        <v>73</v>
      </c>
      <c r="B15" s="225">
        <v>116</v>
      </c>
      <c r="C15" s="226">
        <v>132</v>
      </c>
      <c r="D15" s="225">
        <f t="shared" si="1"/>
        <v>248</v>
      </c>
      <c r="E15" s="227">
        <v>109</v>
      </c>
      <c r="F15" s="7" t="s">
        <v>122</v>
      </c>
      <c r="G15" s="232">
        <v>251</v>
      </c>
      <c r="H15" s="226">
        <v>241</v>
      </c>
      <c r="I15" s="223">
        <f t="shared" si="0"/>
        <v>492</v>
      </c>
      <c r="J15" s="233">
        <v>192</v>
      </c>
    </row>
    <row r="16" spans="1:10" s="4" customFormat="1" ht="15" customHeight="1" thickBot="1">
      <c r="A16" s="7" t="s">
        <v>74</v>
      </c>
      <c r="B16" s="225">
        <v>31</v>
      </c>
      <c r="C16" s="226">
        <v>27</v>
      </c>
      <c r="D16" s="225">
        <f t="shared" si="1"/>
        <v>58</v>
      </c>
      <c r="E16" s="227">
        <v>34</v>
      </c>
      <c r="F16" s="8" t="s">
        <v>123</v>
      </c>
      <c r="G16" s="234">
        <v>304</v>
      </c>
      <c r="H16" s="234">
        <v>276</v>
      </c>
      <c r="I16" s="223">
        <f t="shared" si="0"/>
        <v>580</v>
      </c>
      <c r="J16" s="235">
        <v>224</v>
      </c>
    </row>
    <row r="17" spans="1:10" s="4" customFormat="1" ht="15" customHeight="1" thickBot="1">
      <c r="A17" s="7" t="s">
        <v>75</v>
      </c>
      <c r="B17" s="225">
        <v>402</v>
      </c>
      <c r="C17" s="226">
        <v>472</v>
      </c>
      <c r="D17" s="225">
        <f t="shared" si="1"/>
        <v>874</v>
      </c>
      <c r="E17" s="227">
        <v>413</v>
      </c>
      <c r="F17" s="9" t="s">
        <v>76</v>
      </c>
      <c r="G17" s="236">
        <f>SUM(B47:B51,G5:G16)</f>
        <v>2877</v>
      </c>
      <c r="H17" s="236">
        <f>SUM(C47:C51,H5:H16)</f>
        <v>2878</v>
      </c>
      <c r="I17" s="236">
        <f>SUM(D47:D51,I5:I16)</f>
        <v>5755</v>
      </c>
      <c r="J17" s="237">
        <f>SUM(E47:E51,J5:J16)</f>
        <v>2477</v>
      </c>
    </row>
    <row r="18" spans="1:10" s="4" customFormat="1" ht="15" customHeight="1">
      <c r="A18" s="7" t="s">
        <v>77</v>
      </c>
      <c r="B18" s="225">
        <v>60</v>
      </c>
      <c r="C18" s="226">
        <v>78</v>
      </c>
      <c r="D18" s="225">
        <f t="shared" si="1"/>
        <v>138</v>
      </c>
      <c r="E18" s="227">
        <v>59</v>
      </c>
      <c r="F18" s="6" t="s">
        <v>78</v>
      </c>
      <c r="G18" s="238">
        <v>229</v>
      </c>
      <c r="H18" s="238">
        <v>248</v>
      </c>
      <c r="I18" s="239">
        <f t="shared" ref="I18:I24" si="2">SUM(G18:H18)</f>
        <v>477</v>
      </c>
      <c r="J18" s="231">
        <v>216</v>
      </c>
    </row>
    <row r="19" spans="1:10" s="4" customFormat="1" ht="15" customHeight="1">
      <c r="A19" s="7" t="s">
        <v>79</v>
      </c>
      <c r="B19" s="225">
        <v>390</v>
      </c>
      <c r="C19" s="226">
        <v>411</v>
      </c>
      <c r="D19" s="225">
        <f t="shared" si="1"/>
        <v>801</v>
      </c>
      <c r="E19" s="227">
        <v>399</v>
      </c>
      <c r="F19" s="7" t="s">
        <v>80</v>
      </c>
      <c r="G19" s="232">
        <v>751</v>
      </c>
      <c r="H19" s="232">
        <v>727</v>
      </c>
      <c r="I19" s="232">
        <f t="shared" si="2"/>
        <v>1478</v>
      </c>
      <c r="J19" s="233">
        <v>661</v>
      </c>
    </row>
    <row r="20" spans="1:10" s="4" customFormat="1" ht="15" customHeight="1">
      <c r="A20" s="7" t="s">
        <v>81</v>
      </c>
      <c r="B20" s="225">
        <v>273</v>
      </c>
      <c r="C20" s="226">
        <v>308</v>
      </c>
      <c r="D20" s="225">
        <f t="shared" si="1"/>
        <v>581</v>
      </c>
      <c r="E20" s="227">
        <v>269</v>
      </c>
      <c r="F20" s="7" t="s">
        <v>82</v>
      </c>
      <c r="G20" s="232">
        <v>31</v>
      </c>
      <c r="H20" s="226">
        <v>24</v>
      </c>
      <c r="I20" s="232">
        <f t="shared" si="2"/>
        <v>55</v>
      </c>
      <c r="J20" s="233">
        <v>21</v>
      </c>
    </row>
    <row r="21" spans="1:10" s="4" customFormat="1" ht="15" customHeight="1">
      <c r="A21" s="7" t="s">
        <v>83</v>
      </c>
      <c r="B21" s="225">
        <v>249</v>
      </c>
      <c r="C21" s="226">
        <v>289</v>
      </c>
      <c r="D21" s="225">
        <f t="shared" si="1"/>
        <v>538</v>
      </c>
      <c r="E21" s="227">
        <v>284</v>
      </c>
      <c r="F21" s="7" t="s">
        <v>84</v>
      </c>
      <c r="G21" s="232">
        <v>72</v>
      </c>
      <c r="H21" s="226">
        <v>68</v>
      </c>
      <c r="I21" s="232">
        <f t="shared" si="2"/>
        <v>140</v>
      </c>
      <c r="J21" s="233">
        <v>69</v>
      </c>
    </row>
    <row r="22" spans="1:10" s="4" customFormat="1" ht="15" customHeight="1" thickBot="1">
      <c r="A22" s="10" t="s">
        <v>85</v>
      </c>
      <c r="B22" s="240">
        <v>1173</v>
      </c>
      <c r="C22" s="241">
        <v>1238</v>
      </c>
      <c r="D22" s="225">
        <f t="shared" si="1"/>
        <v>2411</v>
      </c>
      <c r="E22" s="242">
        <v>1133</v>
      </c>
      <c r="F22" s="7" t="s">
        <v>86</v>
      </c>
      <c r="G22" s="232">
        <v>156</v>
      </c>
      <c r="H22" s="226">
        <v>139</v>
      </c>
      <c r="I22" s="232">
        <f t="shared" si="2"/>
        <v>295</v>
      </c>
      <c r="J22" s="233">
        <v>136</v>
      </c>
    </row>
    <row r="23" spans="1:10" s="4" customFormat="1" ht="15" customHeight="1" thickBot="1">
      <c r="A23" s="9" t="s">
        <v>87</v>
      </c>
      <c r="B23" s="236">
        <f>SUM(B5:B22)</f>
        <v>8409</v>
      </c>
      <c r="C23" s="236">
        <f>SUM(C5:C22)</f>
        <v>9345</v>
      </c>
      <c r="D23" s="236">
        <f>SUM(D5:D22)</f>
        <v>17754</v>
      </c>
      <c r="E23" s="236">
        <f>SUM(E5:E22)</f>
        <v>8680</v>
      </c>
      <c r="F23" s="11" t="s">
        <v>88</v>
      </c>
      <c r="G23" s="232">
        <v>100</v>
      </c>
      <c r="H23" s="226">
        <v>100</v>
      </c>
      <c r="I23" s="232">
        <f t="shared" si="2"/>
        <v>200</v>
      </c>
      <c r="J23" s="233">
        <v>99</v>
      </c>
    </row>
    <row r="24" spans="1:10" s="4" customFormat="1" ht="15" customHeight="1" thickBot="1">
      <c r="A24" s="6" t="s">
        <v>89</v>
      </c>
      <c r="B24" s="238">
        <v>696</v>
      </c>
      <c r="C24" s="238">
        <v>709</v>
      </c>
      <c r="D24" s="225">
        <f t="shared" ref="D24:D32" si="3">SUM(B24:C24)</f>
        <v>1405</v>
      </c>
      <c r="E24" s="243">
        <v>670</v>
      </c>
      <c r="F24" s="12" t="s">
        <v>124</v>
      </c>
      <c r="G24" s="234">
        <v>25</v>
      </c>
      <c r="H24" s="244">
        <v>19</v>
      </c>
      <c r="I24" s="232">
        <f t="shared" si="2"/>
        <v>44</v>
      </c>
      <c r="J24" s="235">
        <v>23</v>
      </c>
    </row>
    <row r="25" spans="1:10" s="4" customFormat="1" ht="15" customHeight="1" thickBot="1">
      <c r="A25" s="7" t="s">
        <v>90</v>
      </c>
      <c r="B25" s="232">
        <v>175</v>
      </c>
      <c r="C25" s="232">
        <v>177</v>
      </c>
      <c r="D25" s="225">
        <f t="shared" si="3"/>
        <v>352</v>
      </c>
      <c r="E25" s="227">
        <v>169</v>
      </c>
      <c r="F25" s="9" t="s">
        <v>91</v>
      </c>
      <c r="G25" s="236">
        <f>SUM(G18:G24)</f>
        <v>1364</v>
      </c>
      <c r="H25" s="236">
        <f t="shared" ref="H25" si="4">SUM(H18:H24)</f>
        <v>1325</v>
      </c>
      <c r="I25" s="236">
        <f>SUM(I18:I24)</f>
        <v>2689</v>
      </c>
      <c r="J25" s="237">
        <f>SUM(J18:J24)</f>
        <v>1225</v>
      </c>
    </row>
    <row r="26" spans="1:10" s="4" customFormat="1" ht="15" customHeight="1" thickBot="1">
      <c r="A26" s="7" t="s">
        <v>92</v>
      </c>
      <c r="B26" s="232">
        <v>367</v>
      </c>
      <c r="C26" s="226">
        <v>340</v>
      </c>
      <c r="D26" s="225">
        <f t="shared" si="3"/>
        <v>707</v>
      </c>
      <c r="E26" s="227">
        <v>301</v>
      </c>
      <c r="F26" s="9" t="s">
        <v>125</v>
      </c>
      <c r="G26" s="236">
        <f>B23+B33+B46+G17+G25</f>
        <v>17915</v>
      </c>
      <c r="H26" s="236">
        <f>C23+C33+C46+H17+H25</f>
        <v>18940</v>
      </c>
      <c r="I26" s="236">
        <f>D23+D33+D46+I17+I25</f>
        <v>36855</v>
      </c>
      <c r="J26" s="237">
        <f>E23+E33+E46+J17+J25</f>
        <v>17467</v>
      </c>
    </row>
    <row r="27" spans="1:10" s="4" customFormat="1" ht="15" customHeight="1">
      <c r="A27" s="7" t="s">
        <v>93</v>
      </c>
      <c r="B27" s="232">
        <v>198</v>
      </c>
      <c r="C27" s="226">
        <v>208</v>
      </c>
      <c r="D27" s="225">
        <f t="shared" si="3"/>
        <v>406</v>
      </c>
      <c r="E27" s="227">
        <v>177</v>
      </c>
      <c r="F27" s="5" t="s">
        <v>126</v>
      </c>
      <c r="G27" s="223">
        <v>517</v>
      </c>
      <c r="H27" s="223">
        <v>454</v>
      </c>
      <c r="I27" s="223">
        <f t="shared" ref="I27:I33" si="5">SUM(G27:H27)</f>
        <v>971</v>
      </c>
      <c r="J27" s="231">
        <v>393</v>
      </c>
    </row>
    <row r="28" spans="1:10" s="4" customFormat="1" ht="15" customHeight="1">
      <c r="A28" s="7" t="s">
        <v>94</v>
      </c>
      <c r="B28" s="232">
        <v>599</v>
      </c>
      <c r="C28" s="226">
        <v>605</v>
      </c>
      <c r="D28" s="225">
        <f t="shared" si="3"/>
        <v>1204</v>
      </c>
      <c r="E28" s="227">
        <v>648</v>
      </c>
      <c r="F28" s="7" t="s">
        <v>127</v>
      </c>
      <c r="G28" s="232">
        <v>108</v>
      </c>
      <c r="H28" s="226">
        <v>110</v>
      </c>
      <c r="I28" s="232">
        <f t="shared" si="5"/>
        <v>218</v>
      </c>
      <c r="J28" s="233">
        <v>93</v>
      </c>
    </row>
    <row r="29" spans="1:10" s="4" customFormat="1" ht="15" customHeight="1">
      <c r="A29" s="7" t="s">
        <v>95</v>
      </c>
      <c r="B29" s="232">
        <v>240</v>
      </c>
      <c r="C29" s="226">
        <v>266</v>
      </c>
      <c r="D29" s="225">
        <f t="shared" si="3"/>
        <v>506</v>
      </c>
      <c r="E29" s="227">
        <v>210</v>
      </c>
      <c r="F29" s="7" t="s">
        <v>128</v>
      </c>
      <c r="G29" s="232">
        <v>25</v>
      </c>
      <c r="H29" s="226">
        <v>23</v>
      </c>
      <c r="I29" s="232">
        <f t="shared" si="5"/>
        <v>48</v>
      </c>
      <c r="J29" s="233">
        <v>27</v>
      </c>
    </row>
    <row r="30" spans="1:10" s="4" customFormat="1" ht="15" customHeight="1">
      <c r="A30" s="7" t="s">
        <v>96</v>
      </c>
      <c r="B30" s="232">
        <v>666</v>
      </c>
      <c r="C30" s="226">
        <v>636</v>
      </c>
      <c r="D30" s="225">
        <f t="shared" si="3"/>
        <v>1302</v>
      </c>
      <c r="E30" s="227">
        <v>667</v>
      </c>
      <c r="F30" s="7" t="s">
        <v>129</v>
      </c>
      <c r="G30" s="232">
        <v>157</v>
      </c>
      <c r="H30" s="226">
        <v>176</v>
      </c>
      <c r="I30" s="232">
        <f t="shared" si="5"/>
        <v>333</v>
      </c>
      <c r="J30" s="233">
        <v>151</v>
      </c>
    </row>
    <row r="31" spans="1:10" s="4" customFormat="1" ht="15" customHeight="1">
      <c r="A31" s="7" t="s">
        <v>97</v>
      </c>
      <c r="B31" s="232">
        <v>890</v>
      </c>
      <c r="C31" s="226">
        <v>958</v>
      </c>
      <c r="D31" s="225">
        <f t="shared" si="3"/>
        <v>1848</v>
      </c>
      <c r="E31" s="227">
        <v>868</v>
      </c>
      <c r="F31" s="7" t="s">
        <v>130</v>
      </c>
      <c r="G31" s="232">
        <v>79</v>
      </c>
      <c r="H31" s="226">
        <v>77</v>
      </c>
      <c r="I31" s="232">
        <f t="shared" si="5"/>
        <v>156</v>
      </c>
      <c r="J31" s="233">
        <v>68</v>
      </c>
    </row>
    <row r="32" spans="1:10" s="4" customFormat="1" ht="15" customHeight="1" thickBot="1">
      <c r="A32" s="10" t="s">
        <v>98</v>
      </c>
      <c r="B32" s="245">
        <v>371</v>
      </c>
      <c r="C32" s="245">
        <v>430</v>
      </c>
      <c r="D32" s="225">
        <f t="shared" si="3"/>
        <v>801</v>
      </c>
      <c r="E32" s="242">
        <v>391</v>
      </c>
      <c r="F32" s="7" t="s">
        <v>131</v>
      </c>
      <c r="G32" s="232">
        <v>790</v>
      </c>
      <c r="H32" s="226">
        <v>752</v>
      </c>
      <c r="I32" s="232">
        <f t="shared" si="5"/>
        <v>1542</v>
      </c>
      <c r="J32" s="233">
        <v>670</v>
      </c>
    </row>
    <row r="33" spans="1:10" s="4" customFormat="1" ht="15" customHeight="1" thickBot="1">
      <c r="A33" s="9" t="s">
        <v>99</v>
      </c>
      <c r="B33" s="236">
        <f>SUM(B24:B32)</f>
        <v>4202</v>
      </c>
      <c r="C33" s="236">
        <f t="shared" ref="C33" si="6">SUM(C24:C32)</f>
        <v>4329</v>
      </c>
      <c r="D33" s="236">
        <f>SUM(D24:D32)</f>
        <v>8531</v>
      </c>
      <c r="E33" s="236">
        <f>SUM(E24:E32)</f>
        <v>4101</v>
      </c>
      <c r="F33" s="8" t="s">
        <v>132</v>
      </c>
      <c r="G33" s="234">
        <v>103</v>
      </c>
      <c r="H33" s="234">
        <v>103</v>
      </c>
      <c r="I33" s="232">
        <f t="shared" si="5"/>
        <v>206</v>
      </c>
      <c r="J33" s="235">
        <v>98</v>
      </c>
    </row>
    <row r="34" spans="1:10" s="4" customFormat="1" ht="15" customHeight="1" thickBot="1">
      <c r="A34" s="6" t="s">
        <v>133</v>
      </c>
      <c r="B34" s="238">
        <v>34</v>
      </c>
      <c r="C34" s="238">
        <v>25</v>
      </c>
      <c r="D34" s="238">
        <f t="shared" ref="D34:D45" si="7">SUM(B34:C34)</f>
        <v>59</v>
      </c>
      <c r="E34" s="243">
        <v>35</v>
      </c>
      <c r="F34" s="9" t="s">
        <v>134</v>
      </c>
      <c r="G34" s="236">
        <f>SUM(G27:G33)</f>
        <v>1779</v>
      </c>
      <c r="H34" s="236">
        <f t="shared" ref="H34:J34" si="8">SUM(H27:H33)</f>
        <v>1695</v>
      </c>
      <c r="I34" s="236">
        <f t="shared" si="8"/>
        <v>3474</v>
      </c>
      <c r="J34" s="237">
        <f t="shared" si="8"/>
        <v>1500</v>
      </c>
    </row>
    <row r="35" spans="1:10" s="4" customFormat="1" ht="15" customHeight="1">
      <c r="A35" s="7" t="s">
        <v>135</v>
      </c>
      <c r="B35" s="232">
        <v>41</v>
      </c>
      <c r="C35" s="232">
        <v>47</v>
      </c>
      <c r="D35" s="232">
        <f t="shared" si="7"/>
        <v>88</v>
      </c>
      <c r="E35" s="227">
        <v>39</v>
      </c>
      <c r="F35" s="6" t="s">
        <v>136</v>
      </c>
      <c r="G35" s="238">
        <v>255</v>
      </c>
      <c r="H35" s="243">
        <v>245</v>
      </c>
      <c r="I35" s="238">
        <f t="shared" ref="I35:I47" si="9">SUM(G35:H35)</f>
        <v>500</v>
      </c>
      <c r="J35" s="246">
        <v>241</v>
      </c>
    </row>
    <row r="36" spans="1:10" s="4" customFormat="1" ht="15" customHeight="1">
      <c r="A36" s="7" t="s">
        <v>137</v>
      </c>
      <c r="B36" s="232">
        <v>3</v>
      </c>
      <c r="C36" s="226">
        <v>2</v>
      </c>
      <c r="D36" s="232">
        <f t="shared" si="7"/>
        <v>5</v>
      </c>
      <c r="E36" s="227">
        <v>3</v>
      </c>
      <c r="F36" s="7" t="s">
        <v>138</v>
      </c>
      <c r="G36" s="232">
        <v>361</v>
      </c>
      <c r="H36" s="226">
        <v>348</v>
      </c>
      <c r="I36" s="232">
        <f t="shared" si="9"/>
        <v>709</v>
      </c>
      <c r="J36" s="233">
        <v>353</v>
      </c>
    </row>
    <row r="37" spans="1:10" s="4" customFormat="1" ht="15" customHeight="1">
      <c r="A37" s="7" t="s">
        <v>100</v>
      </c>
      <c r="B37" s="232">
        <v>95</v>
      </c>
      <c r="C37" s="226">
        <v>81</v>
      </c>
      <c r="D37" s="232">
        <f t="shared" si="7"/>
        <v>176</v>
      </c>
      <c r="E37" s="227">
        <v>91</v>
      </c>
      <c r="F37" s="7" t="s">
        <v>139</v>
      </c>
      <c r="G37" s="232">
        <v>81</v>
      </c>
      <c r="H37" s="226">
        <v>81</v>
      </c>
      <c r="I37" s="232">
        <f t="shared" si="9"/>
        <v>162</v>
      </c>
      <c r="J37" s="233">
        <v>70</v>
      </c>
    </row>
    <row r="38" spans="1:10" s="4" customFormat="1" ht="15" customHeight="1">
      <c r="A38" s="7" t="s">
        <v>140</v>
      </c>
      <c r="B38" s="232">
        <v>67</v>
      </c>
      <c r="C38" s="226">
        <v>52</v>
      </c>
      <c r="D38" s="232">
        <f t="shared" si="7"/>
        <v>119</v>
      </c>
      <c r="E38" s="227">
        <v>54</v>
      </c>
      <c r="F38" s="7" t="s">
        <v>141</v>
      </c>
      <c r="G38" s="232">
        <v>64</v>
      </c>
      <c r="H38" s="226">
        <v>78</v>
      </c>
      <c r="I38" s="232">
        <f t="shared" si="9"/>
        <v>142</v>
      </c>
      <c r="J38" s="233">
        <v>66</v>
      </c>
    </row>
    <row r="39" spans="1:10" s="4" customFormat="1" ht="15" customHeight="1">
      <c r="A39" s="7" t="s">
        <v>142</v>
      </c>
      <c r="B39" s="232">
        <v>50</v>
      </c>
      <c r="C39" s="226">
        <v>65</v>
      </c>
      <c r="D39" s="232">
        <f t="shared" si="7"/>
        <v>115</v>
      </c>
      <c r="E39" s="227">
        <v>55</v>
      </c>
      <c r="F39" s="7" t="s">
        <v>143</v>
      </c>
      <c r="G39" s="232">
        <v>170</v>
      </c>
      <c r="H39" s="226">
        <v>173</v>
      </c>
      <c r="I39" s="232">
        <f t="shared" si="9"/>
        <v>343</v>
      </c>
      <c r="J39" s="233">
        <v>195</v>
      </c>
    </row>
    <row r="40" spans="1:10" s="4" customFormat="1" ht="15" customHeight="1">
      <c r="A40" s="7" t="s">
        <v>101</v>
      </c>
      <c r="B40" s="232">
        <v>141</v>
      </c>
      <c r="C40" s="226">
        <v>150</v>
      </c>
      <c r="D40" s="232">
        <f t="shared" si="7"/>
        <v>291</v>
      </c>
      <c r="E40" s="233">
        <v>124</v>
      </c>
      <c r="F40" s="7" t="s">
        <v>144</v>
      </c>
      <c r="G40" s="232">
        <v>173</v>
      </c>
      <c r="H40" s="226">
        <v>188</v>
      </c>
      <c r="I40" s="232">
        <f t="shared" si="9"/>
        <v>361</v>
      </c>
      <c r="J40" s="233">
        <v>164</v>
      </c>
    </row>
    <row r="41" spans="1:10" s="4" customFormat="1" ht="15" customHeight="1">
      <c r="A41" s="5" t="s">
        <v>102</v>
      </c>
      <c r="B41" s="223">
        <v>92</v>
      </c>
      <c r="C41" s="219">
        <v>89</v>
      </c>
      <c r="D41" s="232">
        <f t="shared" si="7"/>
        <v>181</v>
      </c>
      <c r="E41" s="247">
        <v>91</v>
      </c>
      <c r="F41" s="7" t="s">
        <v>145</v>
      </c>
      <c r="G41" s="232">
        <v>81</v>
      </c>
      <c r="H41" s="226">
        <v>82</v>
      </c>
      <c r="I41" s="232">
        <f t="shared" si="9"/>
        <v>163</v>
      </c>
      <c r="J41" s="233">
        <v>78</v>
      </c>
    </row>
    <row r="42" spans="1:10" s="4" customFormat="1" ht="15" customHeight="1">
      <c r="A42" s="7" t="s">
        <v>103</v>
      </c>
      <c r="B42" s="232">
        <v>87</v>
      </c>
      <c r="C42" s="226">
        <v>96</v>
      </c>
      <c r="D42" s="232">
        <f t="shared" si="7"/>
        <v>183</v>
      </c>
      <c r="E42" s="233">
        <v>73</v>
      </c>
      <c r="F42" s="7" t="s">
        <v>146</v>
      </c>
      <c r="G42" s="232">
        <v>29</v>
      </c>
      <c r="H42" s="226">
        <v>28</v>
      </c>
      <c r="I42" s="232">
        <f t="shared" si="9"/>
        <v>57</v>
      </c>
      <c r="J42" s="233">
        <v>29</v>
      </c>
    </row>
    <row r="43" spans="1:10" s="4" customFormat="1" ht="15" customHeight="1">
      <c r="A43" s="7" t="s">
        <v>104</v>
      </c>
      <c r="B43" s="232">
        <v>295</v>
      </c>
      <c r="C43" s="226">
        <v>310</v>
      </c>
      <c r="D43" s="232">
        <f t="shared" si="7"/>
        <v>605</v>
      </c>
      <c r="E43" s="233">
        <v>274</v>
      </c>
      <c r="F43" s="187" t="s">
        <v>147</v>
      </c>
      <c r="G43" s="232">
        <v>42</v>
      </c>
      <c r="H43" s="226">
        <v>44</v>
      </c>
      <c r="I43" s="232">
        <f t="shared" si="9"/>
        <v>86</v>
      </c>
      <c r="J43" s="233">
        <v>54</v>
      </c>
    </row>
    <row r="44" spans="1:10" s="4" customFormat="1" ht="15" customHeight="1">
      <c r="A44" s="7" t="s">
        <v>105</v>
      </c>
      <c r="B44" s="232">
        <v>136</v>
      </c>
      <c r="C44" s="226">
        <v>129</v>
      </c>
      <c r="D44" s="232">
        <f t="shared" si="7"/>
        <v>265</v>
      </c>
      <c r="E44" s="233">
        <v>121</v>
      </c>
      <c r="F44" s="187" t="s">
        <v>148</v>
      </c>
      <c r="G44" s="232">
        <v>61</v>
      </c>
      <c r="H44" s="226">
        <v>70</v>
      </c>
      <c r="I44" s="232">
        <f t="shared" si="9"/>
        <v>131</v>
      </c>
      <c r="J44" s="233">
        <v>77</v>
      </c>
    </row>
    <row r="45" spans="1:10" s="4" customFormat="1" ht="15" customHeight="1" thickBot="1">
      <c r="A45" s="8" t="s">
        <v>106</v>
      </c>
      <c r="B45" s="234">
        <v>22</v>
      </c>
      <c r="C45" s="234">
        <v>17</v>
      </c>
      <c r="D45" s="232">
        <f t="shared" si="7"/>
        <v>39</v>
      </c>
      <c r="E45" s="235">
        <v>24</v>
      </c>
      <c r="F45" s="187" t="s">
        <v>149</v>
      </c>
      <c r="G45" s="232">
        <v>97</v>
      </c>
      <c r="H45" s="226">
        <v>69</v>
      </c>
      <c r="I45" s="232">
        <f t="shared" si="9"/>
        <v>166</v>
      </c>
      <c r="J45" s="233">
        <v>83</v>
      </c>
    </row>
    <row r="46" spans="1:10" s="4" customFormat="1" ht="15" customHeight="1" thickBot="1">
      <c r="A46" s="9" t="s">
        <v>513</v>
      </c>
      <c r="B46" s="236">
        <f>SUM(B34:B45)</f>
        <v>1063</v>
      </c>
      <c r="C46" s="236">
        <f t="shared" ref="C46:D46" si="10">SUM(C34:C45)</f>
        <v>1063</v>
      </c>
      <c r="D46" s="236">
        <f t="shared" si="10"/>
        <v>2126</v>
      </c>
      <c r="E46" s="237">
        <f>SUM(E34:E45)</f>
        <v>984</v>
      </c>
      <c r="F46" s="187" t="s">
        <v>150</v>
      </c>
      <c r="G46" s="232">
        <v>206</v>
      </c>
      <c r="H46" s="226">
        <v>193</v>
      </c>
      <c r="I46" s="232">
        <f t="shared" si="9"/>
        <v>399</v>
      </c>
      <c r="J46" s="233">
        <v>162</v>
      </c>
    </row>
    <row r="47" spans="1:10" s="4" customFormat="1" ht="15" customHeight="1" thickBot="1">
      <c r="A47" s="6" t="s">
        <v>108</v>
      </c>
      <c r="B47" s="238">
        <v>327</v>
      </c>
      <c r="C47" s="238">
        <v>305</v>
      </c>
      <c r="D47" s="238">
        <f t="shared" ref="D47:D50" si="11">SUM(B47:C47)</f>
        <v>632</v>
      </c>
      <c r="E47" s="248">
        <v>293</v>
      </c>
      <c r="F47" s="13" t="s">
        <v>151</v>
      </c>
      <c r="G47" s="234">
        <v>72</v>
      </c>
      <c r="H47" s="234">
        <v>65</v>
      </c>
      <c r="I47" s="232">
        <f t="shared" si="9"/>
        <v>137</v>
      </c>
      <c r="J47" s="235">
        <v>77</v>
      </c>
    </row>
    <row r="48" spans="1:10" s="4" customFormat="1" ht="15" customHeight="1" thickBot="1">
      <c r="A48" s="7" t="s">
        <v>109</v>
      </c>
      <c r="B48" s="232">
        <v>166</v>
      </c>
      <c r="C48" s="232">
        <v>158</v>
      </c>
      <c r="D48" s="232">
        <f t="shared" si="11"/>
        <v>324</v>
      </c>
      <c r="E48" s="249">
        <v>134</v>
      </c>
      <c r="F48" s="14" t="s">
        <v>152</v>
      </c>
      <c r="G48" s="239">
        <f>SUM(G35:G47)</f>
        <v>1692</v>
      </c>
      <c r="H48" s="239">
        <f>SUM(H35:H47)</f>
        <v>1664</v>
      </c>
      <c r="I48" s="239">
        <f>SUM(I35:I47)</f>
        <v>3356</v>
      </c>
      <c r="J48" s="250">
        <f>SUM(J35:J47)</f>
        <v>1649</v>
      </c>
    </row>
    <row r="49" spans="1:10" s="4" customFormat="1" ht="15" customHeight="1" thickBot="1">
      <c r="A49" s="7" t="s">
        <v>110</v>
      </c>
      <c r="B49" s="232">
        <v>210</v>
      </c>
      <c r="C49" s="226">
        <v>234</v>
      </c>
      <c r="D49" s="232">
        <f t="shared" si="11"/>
        <v>444</v>
      </c>
      <c r="E49" s="249">
        <v>211</v>
      </c>
      <c r="F49" s="9" t="s">
        <v>153</v>
      </c>
      <c r="G49" s="236">
        <f>G26+G34+G48</f>
        <v>21386</v>
      </c>
      <c r="H49" s="236">
        <f>H26+H34+H48</f>
        <v>22299</v>
      </c>
      <c r="I49" s="236">
        <f>I26+I34+I48</f>
        <v>43685</v>
      </c>
      <c r="J49" s="237">
        <f>J26+J34+J48</f>
        <v>20616</v>
      </c>
    </row>
    <row r="50" spans="1:10" s="4" customFormat="1" ht="15" customHeight="1" thickBot="1">
      <c r="A50" s="10" t="s">
        <v>111</v>
      </c>
      <c r="B50" s="245">
        <v>210</v>
      </c>
      <c r="C50" s="241">
        <v>255</v>
      </c>
      <c r="D50" s="245">
        <f t="shared" si="11"/>
        <v>465</v>
      </c>
      <c r="E50" s="251">
        <v>225</v>
      </c>
    </row>
    <row r="51" spans="1:10" s="4" customFormat="1" ht="15" customHeight="1">
      <c r="A51" s="14"/>
      <c r="B51" s="15"/>
      <c r="C51" s="15"/>
      <c r="D51" s="15"/>
      <c r="E51" s="15"/>
      <c r="J51" s="16" t="s">
        <v>525</v>
      </c>
    </row>
  </sheetData>
  <mergeCells count="6">
    <mergeCell ref="J3:J4"/>
    <mergeCell ref="A3:A4"/>
    <mergeCell ref="B3:D3"/>
    <mergeCell ref="E3:E4"/>
    <mergeCell ref="F3:F4"/>
    <mergeCell ref="G3:I3"/>
  </mergeCells>
  <phoneticPr fontId="2"/>
  <printOptions gridLinesSet="0"/>
  <pageMargins left="0.78740157480314965" right="0.39" top="0.78740157480314965" bottom="0.59055118110236227" header="0.39370078740157483" footer="0.11811023622047245"/>
  <pageSetup paperSize="9" scale="96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6"/>
  <sheetViews>
    <sheetView zoomScaleNormal="100" zoomScaleSheetLayoutView="100" workbookViewId="0"/>
  </sheetViews>
  <sheetFormatPr defaultColWidth="10.25" defaultRowHeight="12.95" customHeight="1"/>
  <cols>
    <col min="1" max="9" width="12.875" style="2" customWidth="1"/>
    <col min="10" max="16384" width="10.25" style="2"/>
  </cols>
  <sheetData>
    <row r="1" spans="1:7" ht="18.75" customHeight="1">
      <c r="A1" s="108" t="s">
        <v>466</v>
      </c>
    </row>
    <row r="2" spans="1:7" ht="15" customHeight="1">
      <c r="B2" s="112"/>
      <c r="C2" s="112"/>
      <c r="E2" s="3"/>
      <c r="G2" s="3" t="s">
        <v>154</v>
      </c>
    </row>
    <row r="3" spans="1:7" s="4" customFormat="1" ht="15" customHeight="1">
      <c r="A3" s="276" t="s">
        <v>528</v>
      </c>
      <c r="B3" s="278" t="s">
        <v>460</v>
      </c>
      <c r="C3" s="279"/>
      <c r="D3" s="280" t="s">
        <v>461</v>
      </c>
      <c r="E3" s="279"/>
      <c r="F3" s="280" t="s">
        <v>462</v>
      </c>
      <c r="G3" s="278"/>
    </row>
    <row r="4" spans="1:7" s="4" customFormat="1" ht="15" customHeight="1" thickBot="1">
      <c r="A4" s="277"/>
      <c r="B4" s="22" t="s">
        <v>463</v>
      </c>
      <c r="C4" s="113" t="s">
        <v>1</v>
      </c>
      <c r="D4" s="19" t="s">
        <v>463</v>
      </c>
      <c r="E4" s="113" t="s">
        <v>1</v>
      </c>
      <c r="F4" s="19" t="s">
        <v>463</v>
      </c>
      <c r="G4" s="17" t="s">
        <v>1</v>
      </c>
    </row>
    <row r="5" spans="1:7" s="4" customFormat="1" ht="15" customHeight="1" thickTop="1">
      <c r="A5" s="106" t="s">
        <v>182</v>
      </c>
      <c r="B5" s="21">
        <v>45255</v>
      </c>
      <c r="C5" s="21">
        <v>12223</v>
      </c>
      <c r="D5" s="21">
        <v>1756480</v>
      </c>
      <c r="E5" s="21">
        <v>459914</v>
      </c>
      <c r="F5" s="21">
        <v>111939643</v>
      </c>
      <c r="G5" s="21">
        <v>33595728</v>
      </c>
    </row>
    <row r="6" spans="1:7" s="4" customFormat="1" ht="15" customHeight="1">
      <c r="A6" s="106" t="s">
        <v>183</v>
      </c>
      <c r="B6" s="21">
        <v>47150</v>
      </c>
      <c r="C6" s="21">
        <v>13659</v>
      </c>
      <c r="D6" s="21">
        <v>1848562</v>
      </c>
      <c r="E6" s="21">
        <v>516390</v>
      </c>
      <c r="F6" s="21">
        <v>117060396</v>
      </c>
      <c r="G6" s="21">
        <v>35823609</v>
      </c>
    </row>
    <row r="7" spans="1:7" s="4" customFormat="1" ht="15" customHeight="1">
      <c r="A7" s="106" t="s">
        <v>184</v>
      </c>
      <c r="B7" s="21">
        <v>47179</v>
      </c>
      <c r="C7" s="21">
        <v>13725</v>
      </c>
      <c r="D7" s="21">
        <v>1921259</v>
      </c>
      <c r="E7" s="21">
        <v>556268</v>
      </c>
      <c r="F7" s="21">
        <v>121048923</v>
      </c>
      <c r="G7" s="21">
        <v>37979984</v>
      </c>
    </row>
    <row r="8" spans="1:7" s="4" customFormat="1" ht="15" customHeight="1">
      <c r="A8" s="106" t="s">
        <v>185</v>
      </c>
      <c r="B8" s="21">
        <v>46854</v>
      </c>
      <c r="C8" s="21">
        <v>14409</v>
      </c>
      <c r="D8" s="21">
        <v>1966265</v>
      </c>
      <c r="E8" s="21">
        <v>603198</v>
      </c>
      <c r="F8" s="21">
        <v>123611167</v>
      </c>
      <c r="G8" s="21">
        <v>40670475</v>
      </c>
    </row>
    <row r="9" spans="1:7" s="4" customFormat="1" ht="15" customHeight="1">
      <c r="A9" s="106" t="s">
        <v>186</v>
      </c>
      <c r="B9" s="21">
        <v>47204</v>
      </c>
      <c r="C9" s="21">
        <v>15583</v>
      </c>
      <c r="D9" s="21">
        <v>2003540</v>
      </c>
      <c r="E9" s="21">
        <v>650836</v>
      </c>
      <c r="F9" s="21">
        <v>125570246</v>
      </c>
      <c r="G9" s="21">
        <v>44107856</v>
      </c>
    </row>
    <row r="10" spans="1:7" s="4" customFormat="1" ht="15" customHeight="1">
      <c r="A10" s="106" t="s">
        <v>187</v>
      </c>
      <c r="B10" s="21">
        <v>46339</v>
      </c>
      <c r="C10" s="21">
        <v>15942</v>
      </c>
      <c r="D10" s="21">
        <v>2024852</v>
      </c>
      <c r="E10" s="21">
        <v>695092</v>
      </c>
      <c r="F10" s="21">
        <v>126925843</v>
      </c>
      <c r="G10" s="21">
        <v>47062743</v>
      </c>
    </row>
    <row r="11" spans="1:7" s="4" customFormat="1" ht="15" customHeight="1">
      <c r="A11" s="106" t="s">
        <v>188</v>
      </c>
      <c r="B11" s="21">
        <v>53177</v>
      </c>
      <c r="C11" s="21">
        <v>18922</v>
      </c>
      <c r="D11" s="21">
        <v>2024135</v>
      </c>
      <c r="E11" s="21">
        <v>726203</v>
      </c>
      <c r="F11" s="21">
        <v>127767994</v>
      </c>
      <c r="G11" s="21">
        <v>49566305</v>
      </c>
    </row>
    <row r="12" spans="1:7" s="4" customFormat="1" ht="15" customHeight="1">
      <c r="A12" s="106" t="s">
        <v>189</v>
      </c>
      <c r="B12" s="21">
        <v>51265</v>
      </c>
      <c r="C12" s="21">
        <v>19148</v>
      </c>
      <c r="D12" s="21">
        <v>2008068</v>
      </c>
      <c r="E12" s="21">
        <v>755756</v>
      </c>
      <c r="F12" s="21">
        <v>128057352</v>
      </c>
      <c r="G12" s="21">
        <v>51950504</v>
      </c>
    </row>
    <row r="13" spans="1:7" s="4" customFormat="1" ht="15" customHeight="1">
      <c r="A13" s="106" t="s">
        <v>190</v>
      </c>
      <c r="B13" s="21">
        <v>48676</v>
      </c>
      <c r="C13" s="21">
        <v>19178</v>
      </c>
      <c r="D13" s="21">
        <v>1973115</v>
      </c>
      <c r="E13" s="21">
        <v>773952</v>
      </c>
      <c r="F13" s="21">
        <v>127094745</v>
      </c>
      <c r="G13" s="21">
        <v>53448685</v>
      </c>
    </row>
    <row r="14" spans="1:7" s="4" customFormat="1" ht="15" customHeight="1">
      <c r="A14" s="24" t="s">
        <v>495</v>
      </c>
      <c r="B14" s="172">
        <v>45337</v>
      </c>
      <c r="C14" s="172">
        <v>18853</v>
      </c>
      <c r="D14" s="172">
        <v>1939110</v>
      </c>
      <c r="E14" s="172">
        <v>805252</v>
      </c>
      <c r="F14" s="172">
        <v>126146099</v>
      </c>
      <c r="G14" s="172">
        <v>55830154</v>
      </c>
    </row>
    <row r="15" spans="1:7" ht="15" customHeight="1">
      <c r="A15" s="18"/>
      <c r="B15" s="114"/>
      <c r="C15" s="114"/>
      <c r="D15" s="114"/>
      <c r="E15" s="114"/>
      <c r="F15" s="115"/>
      <c r="G15" s="3" t="s">
        <v>164</v>
      </c>
    </row>
    <row r="16" spans="1:7" ht="15" customHeight="1">
      <c r="A16" s="18"/>
    </row>
    <row r="17" spans="1:9" ht="18.75" customHeight="1">
      <c r="A17" s="108" t="s">
        <v>467</v>
      </c>
    </row>
    <row r="18" spans="1:9" ht="15" customHeight="1">
      <c r="I18" s="3" t="s">
        <v>165</v>
      </c>
    </row>
    <row r="19" spans="1:9" ht="15" customHeight="1">
      <c r="A19" s="276" t="s">
        <v>528</v>
      </c>
      <c r="B19" s="281" t="s">
        <v>166</v>
      </c>
      <c r="C19" s="282"/>
      <c r="D19" s="283" t="s">
        <v>99</v>
      </c>
      <c r="E19" s="281"/>
      <c r="F19" s="283" t="s">
        <v>107</v>
      </c>
      <c r="G19" s="281"/>
      <c r="H19" s="283" t="s">
        <v>76</v>
      </c>
      <c r="I19" s="285"/>
    </row>
    <row r="20" spans="1:9" ht="15" customHeight="1" thickBot="1">
      <c r="A20" s="277"/>
      <c r="B20" s="22" t="s">
        <v>463</v>
      </c>
      <c r="C20" s="113" t="s">
        <v>1</v>
      </c>
      <c r="D20" s="19" t="s">
        <v>463</v>
      </c>
      <c r="E20" s="57" t="s">
        <v>1</v>
      </c>
      <c r="F20" s="19" t="s">
        <v>463</v>
      </c>
      <c r="G20" s="57" t="s">
        <v>1</v>
      </c>
      <c r="H20" s="19" t="s">
        <v>463</v>
      </c>
      <c r="I20" s="17" t="s">
        <v>1</v>
      </c>
    </row>
    <row r="21" spans="1:9" ht="15" customHeight="1" thickTop="1">
      <c r="A21" s="106" t="s">
        <v>191</v>
      </c>
      <c r="B21" s="53">
        <v>23471</v>
      </c>
      <c r="C21" s="53">
        <v>8773</v>
      </c>
      <c r="D21" s="53">
        <v>9421</v>
      </c>
      <c r="E21" s="53">
        <v>3101</v>
      </c>
      <c r="F21" s="53">
        <v>3163</v>
      </c>
      <c r="G21" s="53">
        <v>912</v>
      </c>
      <c r="H21" s="53">
        <v>6612</v>
      </c>
      <c r="I21" s="53">
        <v>2048</v>
      </c>
    </row>
    <row r="22" spans="1:9" ht="15" customHeight="1">
      <c r="A22" s="106" t="s">
        <v>192</v>
      </c>
      <c r="B22" s="53">
        <v>21893</v>
      </c>
      <c r="C22" s="53">
        <v>8485</v>
      </c>
      <c r="D22" s="53">
        <v>9488</v>
      </c>
      <c r="E22" s="53">
        <v>3249</v>
      </c>
      <c r="F22" s="53">
        <v>3026</v>
      </c>
      <c r="G22" s="53">
        <v>926</v>
      </c>
      <c r="H22" s="53">
        <v>6729</v>
      </c>
      <c r="I22" s="53">
        <v>2196</v>
      </c>
    </row>
    <row r="23" spans="1:9" ht="15" customHeight="1">
      <c r="A23" s="106" t="s">
        <v>193</v>
      </c>
      <c r="B23" s="53">
        <v>21020</v>
      </c>
      <c r="C23" s="53">
        <v>8592</v>
      </c>
      <c r="D23" s="53">
        <v>9685</v>
      </c>
      <c r="E23" s="53">
        <v>3489</v>
      </c>
      <c r="F23" s="53">
        <v>2804</v>
      </c>
      <c r="G23" s="53">
        <v>893</v>
      </c>
      <c r="H23" s="53">
        <v>6456</v>
      </c>
      <c r="I23" s="53">
        <v>2204</v>
      </c>
    </row>
    <row r="24" spans="1:9" ht="15" customHeight="1">
      <c r="A24" s="106" t="s">
        <v>50</v>
      </c>
      <c r="B24" s="53">
        <v>19726</v>
      </c>
      <c r="C24" s="53">
        <v>8446</v>
      </c>
      <c r="D24" s="53">
        <v>9678</v>
      </c>
      <c r="E24" s="53">
        <v>3660</v>
      </c>
      <c r="F24" s="53">
        <v>2567</v>
      </c>
      <c r="G24" s="53">
        <v>895</v>
      </c>
      <c r="H24" s="53">
        <v>6186</v>
      </c>
      <c r="I24" s="53">
        <v>2243</v>
      </c>
    </row>
    <row r="25" spans="1:9" ht="15" customHeight="1">
      <c r="A25" s="24" t="s">
        <v>496</v>
      </c>
      <c r="B25" s="55">
        <v>18559</v>
      </c>
      <c r="C25" s="55">
        <v>8271</v>
      </c>
      <c r="D25" s="55">
        <v>9191</v>
      </c>
      <c r="E25" s="55">
        <v>3730</v>
      </c>
      <c r="F25" s="55">
        <v>2238</v>
      </c>
      <c r="G25" s="55">
        <v>849</v>
      </c>
      <c r="H25" s="55">
        <v>5883</v>
      </c>
      <c r="I25" s="55">
        <v>2250</v>
      </c>
    </row>
    <row r="26" spans="1:9" ht="15" customHeight="1">
      <c r="A26" s="4" t="s">
        <v>171</v>
      </c>
      <c r="B26" s="4"/>
      <c r="C26" s="4"/>
      <c r="D26" s="4"/>
      <c r="E26" s="4"/>
      <c r="F26" s="4"/>
      <c r="G26" s="4"/>
      <c r="H26" s="4"/>
      <c r="I26" s="4"/>
    </row>
    <row r="27" spans="1:9" ht="15" customHeight="1">
      <c r="A27" s="276" t="s">
        <v>528</v>
      </c>
      <c r="B27" s="285" t="s">
        <v>91</v>
      </c>
      <c r="C27" s="281"/>
      <c r="D27" s="283" t="s">
        <v>172</v>
      </c>
      <c r="E27" s="281"/>
      <c r="F27" s="283" t="s">
        <v>173</v>
      </c>
      <c r="G27" s="281"/>
      <c r="H27" s="283" t="s">
        <v>174</v>
      </c>
      <c r="I27" s="285"/>
    </row>
    <row r="28" spans="1:9" ht="15" customHeight="1" thickBot="1">
      <c r="A28" s="277"/>
      <c r="B28" s="22" t="s">
        <v>463</v>
      </c>
      <c r="C28" s="57" t="s">
        <v>1</v>
      </c>
      <c r="D28" s="19" t="s">
        <v>463</v>
      </c>
      <c r="E28" s="57" t="s">
        <v>1</v>
      </c>
      <c r="F28" s="19" t="s">
        <v>463</v>
      </c>
      <c r="G28" s="57" t="s">
        <v>1</v>
      </c>
      <c r="H28" s="19" t="s">
        <v>463</v>
      </c>
      <c r="I28" s="17" t="s">
        <v>1</v>
      </c>
    </row>
    <row r="29" spans="1:9" ht="15" customHeight="1" thickTop="1">
      <c r="A29" s="106" t="s">
        <v>191</v>
      </c>
      <c r="B29" s="53">
        <v>3672</v>
      </c>
      <c r="C29" s="53">
        <v>1108</v>
      </c>
      <c r="D29" s="53">
        <v>44808</v>
      </c>
      <c r="E29" s="53">
        <v>15964</v>
      </c>
      <c r="F29" s="53">
        <v>3665</v>
      </c>
      <c r="G29" s="53">
        <v>1163</v>
      </c>
      <c r="H29" s="53">
        <v>5274</v>
      </c>
      <c r="I29" s="53">
        <v>2659</v>
      </c>
    </row>
    <row r="30" spans="1:9" ht="15" customHeight="1">
      <c r="A30" s="106" t="s">
        <v>192</v>
      </c>
      <c r="B30" s="53">
        <v>3536</v>
      </c>
      <c r="C30" s="53">
        <v>1158</v>
      </c>
      <c r="D30" s="53">
        <v>44672</v>
      </c>
      <c r="E30" s="53">
        <v>16014</v>
      </c>
      <c r="F30" s="53">
        <v>3640</v>
      </c>
      <c r="G30" s="53">
        <v>1212</v>
      </c>
      <c r="H30" s="53">
        <v>4865</v>
      </c>
      <c r="I30" s="53">
        <v>1696</v>
      </c>
    </row>
    <row r="31" spans="1:9" ht="15" customHeight="1">
      <c r="A31" s="106" t="s">
        <v>193</v>
      </c>
      <c r="B31" s="53">
        <v>3318</v>
      </c>
      <c r="C31" s="53">
        <v>1130</v>
      </c>
      <c r="D31" s="53">
        <v>43283</v>
      </c>
      <c r="E31" s="53">
        <v>16308</v>
      </c>
      <c r="F31" s="53">
        <v>3645</v>
      </c>
      <c r="G31" s="53">
        <v>1277</v>
      </c>
      <c r="H31" s="53">
        <v>4337</v>
      </c>
      <c r="I31" s="53">
        <v>1563</v>
      </c>
    </row>
    <row r="32" spans="1:9" ht="15" customHeight="1">
      <c r="A32" s="106" t="s">
        <v>50</v>
      </c>
      <c r="B32" s="53">
        <v>3064</v>
      </c>
      <c r="C32" s="53">
        <v>1130</v>
      </c>
      <c r="D32" s="53">
        <v>41221</v>
      </c>
      <c r="E32" s="53">
        <v>16374</v>
      </c>
      <c r="F32" s="53">
        <v>3568</v>
      </c>
      <c r="G32" s="53">
        <v>1306</v>
      </c>
      <c r="H32" s="53">
        <v>3887</v>
      </c>
      <c r="I32" s="53">
        <v>1498</v>
      </c>
    </row>
    <row r="33" spans="1:9" ht="15" customHeight="1">
      <c r="A33" s="24" t="s">
        <v>496</v>
      </c>
      <c r="B33" s="55">
        <v>2744</v>
      </c>
      <c r="C33" s="55">
        <v>1102</v>
      </c>
      <c r="D33" s="55">
        <v>38615</v>
      </c>
      <c r="E33" s="55">
        <v>16202</v>
      </c>
      <c r="F33" s="55">
        <v>3388</v>
      </c>
      <c r="G33" s="55">
        <v>1293</v>
      </c>
      <c r="H33" s="55">
        <v>3334</v>
      </c>
      <c r="I33" s="55">
        <v>1358</v>
      </c>
    </row>
    <row r="34" spans="1:9" ht="15" customHeight="1">
      <c r="I34" s="3" t="s">
        <v>175</v>
      </c>
    </row>
    <row r="35" spans="1:9" ht="15" customHeight="1"/>
    <row r="36" spans="1:9" ht="18.75" customHeight="1">
      <c r="A36" s="108" t="s">
        <v>468</v>
      </c>
    </row>
    <row r="37" spans="1:9" ht="15" customHeight="1">
      <c r="I37" s="3" t="s">
        <v>165</v>
      </c>
    </row>
    <row r="38" spans="1:9" ht="15" customHeight="1">
      <c r="A38" s="281" t="s">
        <v>457</v>
      </c>
      <c r="B38" s="281" t="s">
        <v>176</v>
      </c>
      <c r="C38" s="283" t="s">
        <v>177</v>
      </c>
      <c r="D38" s="281"/>
      <c r="E38" s="283" t="s">
        <v>178</v>
      </c>
      <c r="F38" s="281"/>
      <c r="G38" s="283" t="s">
        <v>179</v>
      </c>
      <c r="H38" s="281"/>
      <c r="I38" s="283" t="s">
        <v>180</v>
      </c>
    </row>
    <row r="39" spans="1:9" ht="15" customHeight="1" thickBot="1">
      <c r="A39" s="286"/>
      <c r="B39" s="286"/>
      <c r="C39" s="20" t="s">
        <v>463</v>
      </c>
      <c r="D39" s="57" t="s">
        <v>181</v>
      </c>
      <c r="E39" s="20" t="s">
        <v>463</v>
      </c>
      <c r="F39" s="57" t="s">
        <v>181</v>
      </c>
      <c r="G39" s="20" t="s">
        <v>463</v>
      </c>
      <c r="H39" s="17" t="s">
        <v>181</v>
      </c>
      <c r="I39" s="284"/>
    </row>
    <row r="40" spans="1:9" ht="15" customHeight="1" thickTop="1">
      <c r="A40" s="106" t="s">
        <v>191</v>
      </c>
      <c r="B40" s="53">
        <v>46339</v>
      </c>
      <c r="C40" s="53">
        <v>7218</v>
      </c>
      <c r="D40" s="116">
        <v>15.6</v>
      </c>
      <c r="E40" s="53">
        <v>29459</v>
      </c>
      <c r="F40" s="116">
        <v>63.6</v>
      </c>
      <c r="G40" s="53">
        <v>9661</v>
      </c>
      <c r="H40" s="116">
        <v>20.8</v>
      </c>
      <c r="I40" s="53">
        <v>1</v>
      </c>
    </row>
    <row r="41" spans="1:9" ht="15" customHeight="1">
      <c r="A41" s="106" t="s">
        <v>192</v>
      </c>
      <c r="B41" s="53">
        <v>53177</v>
      </c>
      <c r="C41" s="53">
        <v>7727</v>
      </c>
      <c r="D41" s="116">
        <v>14.5</v>
      </c>
      <c r="E41" s="53">
        <v>32487</v>
      </c>
      <c r="F41" s="116">
        <v>61.1</v>
      </c>
      <c r="G41" s="53">
        <v>12909</v>
      </c>
      <c r="H41" s="116">
        <v>24.3</v>
      </c>
      <c r="I41" s="53">
        <v>54</v>
      </c>
    </row>
    <row r="42" spans="1:9" ht="15" customHeight="1">
      <c r="A42" s="106" t="s">
        <v>193</v>
      </c>
      <c r="B42" s="53">
        <v>51265</v>
      </c>
      <c r="C42" s="53">
        <v>6849</v>
      </c>
      <c r="D42" s="116">
        <v>13.4</v>
      </c>
      <c r="E42" s="53">
        <v>30254</v>
      </c>
      <c r="F42" s="116">
        <v>59</v>
      </c>
      <c r="G42" s="53">
        <v>13752</v>
      </c>
      <c r="H42" s="116">
        <v>26.8</v>
      </c>
      <c r="I42" s="53">
        <v>410</v>
      </c>
    </row>
    <row r="43" spans="1:9" ht="15" customHeight="1">
      <c r="A43" s="106" t="s">
        <v>50</v>
      </c>
      <c r="B43" s="53">
        <v>48676</v>
      </c>
      <c r="C43" s="53">
        <v>5872</v>
      </c>
      <c r="D43" s="116">
        <v>12.1</v>
      </c>
      <c r="E43" s="53">
        <v>27742</v>
      </c>
      <c r="F43" s="116">
        <v>57.3</v>
      </c>
      <c r="G43" s="53">
        <v>14831</v>
      </c>
      <c r="H43" s="116">
        <v>30.6</v>
      </c>
      <c r="I43" s="53">
        <v>231</v>
      </c>
    </row>
    <row r="44" spans="1:9" ht="15" customHeight="1">
      <c r="A44" s="24" t="s">
        <v>497</v>
      </c>
      <c r="B44" s="55">
        <v>45337</v>
      </c>
      <c r="C44" s="55">
        <v>4787</v>
      </c>
      <c r="D44" s="173">
        <v>10.7</v>
      </c>
      <c r="E44" s="55">
        <v>24666</v>
      </c>
      <c r="F44" s="173">
        <v>54.9</v>
      </c>
      <c r="G44" s="55">
        <v>15489</v>
      </c>
      <c r="H44" s="173">
        <v>34.5</v>
      </c>
      <c r="I44" s="55">
        <v>395</v>
      </c>
    </row>
    <row r="45" spans="1:9" ht="15" customHeight="1">
      <c r="I45" s="3" t="s">
        <v>175</v>
      </c>
    </row>
    <row r="46" spans="1:9" ht="15" customHeight="1"/>
  </sheetData>
  <mergeCells count="20">
    <mergeCell ref="I38:I39"/>
    <mergeCell ref="H19:I19"/>
    <mergeCell ref="A27:A28"/>
    <mergeCell ref="B27:C27"/>
    <mergeCell ref="D27:E27"/>
    <mergeCell ref="F27:G27"/>
    <mergeCell ref="H27:I27"/>
    <mergeCell ref="A38:A39"/>
    <mergeCell ref="B38:B39"/>
    <mergeCell ref="C38:D38"/>
    <mergeCell ref="E38:F38"/>
    <mergeCell ref="G38:H38"/>
    <mergeCell ref="A3:A4"/>
    <mergeCell ref="B3:C3"/>
    <mergeCell ref="D3:E3"/>
    <mergeCell ref="F3:G3"/>
    <mergeCell ref="A19:A20"/>
    <mergeCell ref="B19:C19"/>
    <mergeCell ref="D19:E19"/>
    <mergeCell ref="F19:G19"/>
  </mergeCells>
  <phoneticPr fontId="2"/>
  <printOptions gridLinesSet="0"/>
  <pageMargins left="0.78740157480314965" right="0.78740157480314965" top="0.78740157480314965" bottom="0.59055118110236227" header="0.39370078740157483" footer="0.11811023622047245"/>
  <pageSetup paperSize="9" fitToHeight="0" orientation="landscape" r:id="rId1"/>
  <headerFooter scaleWithDoc="0" alignWithMargins="0"/>
  <rowBreaks count="1" manualBreakCount="1">
    <brk id="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63"/>
  <sheetViews>
    <sheetView view="pageBreakPreview" zoomScaleNormal="100" zoomScaleSheetLayoutView="100" workbookViewId="0">
      <selection activeCell="G14" sqref="G14"/>
    </sheetView>
  </sheetViews>
  <sheetFormatPr defaultColWidth="10.25" defaultRowHeight="14.65" customHeight="1"/>
  <cols>
    <col min="1" max="1" width="11.125" style="2" customWidth="1"/>
    <col min="2" max="13" width="8.5" style="2" customWidth="1"/>
    <col min="14" max="16384" width="10.25" style="2"/>
  </cols>
  <sheetData>
    <row r="1" spans="1:13" ht="18.75" customHeight="1">
      <c r="A1" s="108" t="s">
        <v>469</v>
      </c>
    </row>
    <row r="2" spans="1:13" ht="15" customHeight="1">
      <c r="A2" s="117"/>
      <c r="M2" s="3" t="s">
        <v>195</v>
      </c>
    </row>
    <row r="3" spans="1:13" s="4" customFormat="1" ht="15" customHeight="1">
      <c r="A3" s="281" t="s">
        <v>457</v>
      </c>
      <c r="B3" s="281" t="s">
        <v>470</v>
      </c>
      <c r="C3" s="282"/>
      <c r="D3" s="282" t="s">
        <v>471</v>
      </c>
      <c r="E3" s="282" t="s">
        <v>196</v>
      </c>
      <c r="F3" s="282" t="s">
        <v>197</v>
      </c>
      <c r="G3" s="282" t="s">
        <v>198</v>
      </c>
      <c r="H3" s="282" t="s">
        <v>472</v>
      </c>
      <c r="I3" s="282" t="s">
        <v>199</v>
      </c>
      <c r="J3" s="282" t="s">
        <v>473</v>
      </c>
      <c r="K3" s="282" t="s">
        <v>200</v>
      </c>
      <c r="L3" s="282" t="s">
        <v>474</v>
      </c>
      <c r="M3" s="283" t="s">
        <v>201</v>
      </c>
    </row>
    <row r="4" spans="1:13" s="4" customFormat="1" ht="15" customHeight="1">
      <c r="A4" s="287"/>
      <c r="B4" s="205" t="s">
        <v>202</v>
      </c>
      <c r="C4" s="25" t="s">
        <v>203</v>
      </c>
      <c r="D4" s="25" t="s">
        <v>202</v>
      </c>
      <c r="E4" s="25" t="s">
        <v>203</v>
      </c>
      <c r="F4" s="25" t="s">
        <v>202</v>
      </c>
      <c r="G4" s="25" t="s">
        <v>203</v>
      </c>
      <c r="H4" s="25" t="s">
        <v>202</v>
      </c>
      <c r="I4" s="25" t="s">
        <v>203</v>
      </c>
      <c r="J4" s="25" t="s">
        <v>202</v>
      </c>
      <c r="K4" s="25" t="s">
        <v>203</v>
      </c>
      <c r="L4" s="25" t="s">
        <v>202</v>
      </c>
      <c r="M4" s="35" t="s">
        <v>203</v>
      </c>
    </row>
    <row r="5" spans="1:13" s="4" customFormat="1" ht="15" customHeight="1">
      <c r="A5" s="206" t="s">
        <v>213</v>
      </c>
      <c r="B5" s="26">
        <v>339</v>
      </c>
      <c r="C5" s="27">
        <v>6.8</v>
      </c>
      <c r="D5" s="26">
        <v>701</v>
      </c>
      <c r="E5" s="28">
        <v>14.1</v>
      </c>
      <c r="F5" s="29" t="s">
        <v>204</v>
      </c>
      <c r="G5" s="30">
        <v>-7.3</v>
      </c>
      <c r="H5" s="26">
        <v>244</v>
      </c>
      <c r="I5" s="27">
        <v>4.9000000000000004</v>
      </c>
      <c r="J5" s="26">
        <v>87</v>
      </c>
      <c r="K5" s="31">
        <v>1.75</v>
      </c>
      <c r="L5" s="26">
        <v>11</v>
      </c>
      <c r="M5" s="27">
        <v>31.4</v>
      </c>
    </row>
    <row r="6" spans="1:13" s="4" customFormat="1" ht="15" customHeight="1">
      <c r="A6" s="206" t="s">
        <v>214</v>
      </c>
      <c r="B6" s="26">
        <v>352</v>
      </c>
      <c r="C6" s="32">
        <v>7.2</v>
      </c>
      <c r="D6" s="26">
        <v>638</v>
      </c>
      <c r="E6" s="33">
        <v>13</v>
      </c>
      <c r="F6" s="29" t="s">
        <v>205</v>
      </c>
      <c r="G6" s="30">
        <v>-5.8</v>
      </c>
      <c r="H6" s="26">
        <v>200</v>
      </c>
      <c r="I6" s="27">
        <v>4.0999999999999996</v>
      </c>
      <c r="J6" s="26">
        <v>86</v>
      </c>
      <c r="K6" s="27">
        <v>1.75</v>
      </c>
      <c r="L6" s="26">
        <v>6</v>
      </c>
      <c r="M6" s="27">
        <v>16.8</v>
      </c>
    </row>
    <row r="7" spans="1:13" s="4" customFormat="1" ht="15" customHeight="1">
      <c r="A7" s="206" t="s">
        <v>190</v>
      </c>
      <c r="B7" s="26">
        <v>320</v>
      </c>
      <c r="C7" s="27">
        <v>6.6</v>
      </c>
      <c r="D7" s="26">
        <v>662</v>
      </c>
      <c r="E7" s="28">
        <v>13.6</v>
      </c>
      <c r="F7" s="29" t="s">
        <v>498</v>
      </c>
      <c r="G7" s="30">
        <v>-7</v>
      </c>
      <c r="H7" s="26">
        <v>218</v>
      </c>
      <c r="I7" s="27">
        <v>4.5</v>
      </c>
      <c r="J7" s="26">
        <v>74</v>
      </c>
      <c r="K7" s="34">
        <v>1.52</v>
      </c>
      <c r="L7" s="26">
        <v>14</v>
      </c>
      <c r="M7" s="27">
        <v>41.9</v>
      </c>
    </row>
    <row r="8" spans="1:13" s="4" customFormat="1" ht="15" customHeight="1">
      <c r="A8" s="206" t="s">
        <v>215</v>
      </c>
      <c r="B8" s="26">
        <v>303</v>
      </c>
      <c r="C8" s="27">
        <v>6.3</v>
      </c>
      <c r="D8" s="26">
        <v>656</v>
      </c>
      <c r="E8" s="28">
        <v>13.6</v>
      </c>
      <c r="F8" s="29" t="s">
        <v>499</v>
      </c>
      <c r="G8" s="30" t="s">
        <v>500</v>
      </c>
      <c r="H8" s="26">
        <v>180</v>
      </c>
      <c r="I8" s="27">
        <v>3.7</v>
      </c>
      <c r="J8" s="26">
        <v>85</v>
      </c>
      <c r="K8" s="34">
        <v>1.77</v>
      </c>
      <c r="L8" s="26">
        <v>10</v>
      </c>
      <c r="M8" s="27">
        <v>31.9</v>
      </c>
    </row>
    <row r="9" spans="1:13" s="4" customFormat="1" ht="15" customHeight="1">
      <c r="A9" s="206" t="s">
        <v>216</v>
      </c>
      <c r="B9" s="26">
        <v>281</v>
      </c>
      <c r="C9" s="27">
        <v>5.9</v>
      </c>
      <c r="D9" s="26">
        <v>660</v>
      </c>
      <c r="E9" s="28">
        <v>13.9</v>
      </c>
      <c r="F9" s="29" t="s">
        <v>501</v>
      </c>
      <c r="G9" s="30" t="s">
        <v>502</v>
      </c>
      <c r="H9" s="26">
        <v>186</v>
      </c>
      <c r="I9" s="27">
        <v>3.9</v>
      </c>
      <c r="J9" s="26">
        <v>77</v>
      </c>
      <c r="K9" s="34">
        <v>1.62</v>
      </c>
      <c r="L9" s="26">
        <v>7</v>
      </c>
      <c r="M9" s="27">
        <v>24.3</v>
      </c>
    </row>
    <row r="10" spans="1:13" s="4" customFormat="1" ht="15" customHeight="1">
      <c r="A10" s="206" t="s">
        <v>217</v>
      </c>
      <c r="B10" s="26">
        <v>261</v>
      </c>
      <c r="C10" s="27">
        <v>5.6</v>
      </c>
      <c r="D10" s="26">
        <v>697</v>
      </c>
      <c r="E10" s="28">
        <v>15</v>
      </c>
      <c r="F10" s="29" t="s">
        <v>503</v>
      </c>
      <c r="G10" s="30" t="s">
        <v>504</v>
      </c>
      <c r="H10" s="26">
        <v>168</v>
      </c>
      <c r="I10" s="27">
        <v>3.6</v>
      </c>
      <c r="J10" s="26">
        <v>67</v>
      </c>
      <c r="K10" s="34">
        <v>1.44</v>
      </c>
      <c r="L10" s="26">
        <v>13</v>
      </c>
      <c r="M10" s="27">
        <v>47.4</v>
      </c>
    </row>
    <row r="11" spans="1:13" s="4" customFormat="1" ht="15" customHeight="1">
      <c r="A11" s="206" t="s">
        <v>218</v>
      </c>
      <c r="B11" s="26">
        <v>240</v>
      </c>
      <c r="C11" s="27">
        <v>5.2</v>
      </c>
      <c r="D11" s="26">
        <v>644</v>
      </c>
      <c r="E11" s="28">
        <v>14.1</v>
      </c>
      <c r="F11" s="29" t="s">
        <v>505</v>
      </c>
      <c r="G11" s="30" t="s">
        <v>506</v>
      </c>
      <c r="H11" s="26">
        <v>172</v>
      </c>
      <c r="I11" s="27">
        <v>3.8</v>
      </c>
      <c r="J11" s="26">
        <v>79</v>
      </c>
      <c r="K11" s="34">
        <v>1.73</v>
      </c>
      <c r="L11" s="26">
        <v>8</v>
      </c>
      <c r="M11" s="27">
        <v>32.299999999999997</v>
      </c>
    </row>
    <row r="12" spans="1:13" s="4" customFormat="1" ht="15" customHeight="1">
      <c r="A12" s="206" t="s">
        <v>507</v>
      </c>
      <c r="B12" s="26">
        <v>220</v>
      </c>
      <c r="C12" s="167" t="s">
        <v>511</v>
      </c>
      <c r="D12" s="26">
        <v>661</v>
      </c>
      <c r="E12" s="28" t="s">
        <v>511</v>
      </c>
      <c r="F12" s="29">
        <v>-441</v>
      </c>
      <c r="G12" s="30" t="s">
        <v>511</v>
      </c>
      <c r="H12" s="26">
        <v>153</v>
      </c>
      <c r="I12" s="167" t="s">
        <v>511</v>
      </c>
      <c r="J12" s="26">
        <v>62</v>
      </c>
      <c r="K12" s="168" t="s">
        <v>511</v>
      </c>
      <c r="L12" s="26">
        <v>6</v>
      </c>
      <c r="M12" s="27">
        <v>26.5</v>
      </c>
    </row>
    <row r="13" spans="1:13" s="27" customFormat="1" ht="15" customHeight="1">
      <c r="A13" s="206" t="s">
        <v>518</v>
      </c>
      <c r="B13" s="26">
        <v>188</v>
      </c>
      <c r="C13" s="167">
        <v>4.2</v>
      </c>
      <c r="D13" s="26">
        <v>670</v>
      </c>
      <c r="E13" s="28">
        <v>15</v>
      </c>
      <c r="F13" s="29">
        <v>-482</v>
      </c>
      <c r="G13" s="30">
        <v>-10.8</v>
      </c>
      <c r="H13" s="26">
        <v>134</v>
      </c>
      <c r="I13" s="175">
        <v>3</v>
      </c>
      <c r="J13" s="26">
        <v>61</v>
      </c>
      <c r="K13" s="168">
        <v>1.36</v>
      </c>
      <c r="L13" s="26">
        <v>7</v>
      </c>
      <c r="M13" s="27">
        <v>35.9</v>
      </c>
    </row>
    <row r="14" spans="1:13" s="4" customFormat="1" ht="15" customHeight="1">
      <c r="A14" s="206" t="s">
        <v>522</v>
      </c>
      <c r="B14" s="26">
        <v>203</v>
      </c>
      <c r="C14" s="167">
        <v>4.5999999999999996</v>
      </c>
      <c r="D14" s="26">
        <v>739</v>
      </c>
      <c r="E14" s="28">
        <v>16.8</v>
      </c>
      <c r="F14" s="29">
        <v>-536</v>
      </c>
      <c r="G14" s="30">
        <v>-12.2</v>
      </c>
      <c r="H14" s="26">
        <v>124</v>
      </c>
      <c r="I14" s="167">
        <v>2.8</v>
      </c>
      <c r="J14" s="26">
        <v>70</v>
      </c>
      <c r="K14" s="168">
        <v>1.59</v>
      </c>
      <c r="L14" s="26">
        <v>6</v>
      </c>
      <c r="M14" s="27">
        <v>28.7</v>
      </c>
    </row>
    <row r="15" spans="1:13" s="4" customFormat="1" ht="15" customHeight="1">
      <c r="A15" s="24" t="s">
        <v>537</v>
      </c>
      <c r="B15" s="252">
        <v>174</v>
      </c>
      <c r="C15" s="340">
        <v>4</v>
      </c>
      <c r="D15" s="252">
        <v>747</v>
      </c>
      <c r="E15" s="254">
        <v>17.3</v>
      </c>
      <c r="F15" s="255">
        <v>-573</v>
      </c>
      <c r="G15" s="256">
        <v>-13.3</v>
      </c>
      <c r="H15" s="252">
        <v>118</v>
      </c>
      <c r="I15" s="253">
        <v>2.7</v>
      </c>
      <c r="J15" s="252">
        <v>67</v>
      </c>
      <c r="K15" s="257">
        <v>1.55</v>
      </c>
      <c r="L15" s="252">
        <v>1</v>
      </c>
      <c r="M15" s="258">
        <v>5.7</v>
      </c>
    </row>
    <row r="16" spans="1:13" ht="15" customHeight="1">
      <c r="A16" s="4" t="s">
        <v>206</v>
      </c>
      <c r="M16" s="118" t="s">
        <v>207</v>
      </c>
    </row>
    <row r="17" spans="1:13" ht="15" customHeight="1">
      <c r="J17" s="38"/>
      <c r="K17" s="38"/>
      <c r="L17" s="38"/>
      <c r="M17" s="38"/>
    </row>
    <row r="18" spans="1:13" ht="15" customHeight="1"/>
    <row r="19" spans="1:13" ht="18.75" customHeight="1">
      <c r="A19" s="108" t="s">
        <v>475</v>
      </c>
    </row>
    <row r="20" spans="1:13" ht="15" customHeight="1">
      <c r="M20" s="3" t="s">
        <v>208</v>
      </c>
    </row>
    <row r="21" spans="1:13" ht="15" customHeight="1">
      <c r="A21" s="281" t="s">
        <v>457</v>
      </c>
      <c r="B21" s="285" t="s">
        <v>476</v>
      </c>
      <c r="C21" s="285"/>
      <c r="D21" s="285"/>
      <c r="E21" s="281"/>
      <c r="F21" s="283" t="s">
        <v>477</v>
      </c>
      <c r="G21" s="285"/>
      <c r="H21" s="285"/>
      <c r="I21" s="281"/>
      <c r="J21" s="283" t="s">
        <v>209</v>
      </c>
      <c r="K21" s="285"/>
      <c r="L21" s="285"/>
      <c r="M21" s="285"/>
    </row>
    <row r="22" spans="1:13" ht="15" customHeight="1">
      <c r="A22" s="287"/>
      <c r="B22" s="205" t="s">
        <v>58</v>
      </c>
      <c r="C22" s="25" t="s">
        <v>478</v>
      </c>
      <c r="D22" s="25" t="s">
        <v>479</v>
      </c>
      <c r="E22" s="25" t="s">
        <v>210</v>
      </c>
      <c r="F22" s="25" t="s">
        <v>58</v>
      </c>
      <c r="G22" s="25" t="s">
        <v>478</v>
      </c>
      <c r="H22" s="25" t="s">
        <v>479</v>
      </c>
      <c r="I22" s="25" t="s">
        <v>210</v>
      </c>
      <c r="J22" s="25" t="s">
        <v>58</v>
      </c>
      <c r="K22" s="25" t="s">
        <v>478</v>
      </c>
      <c r="L22" s="25" t="s">
        <v>479</v>
      </c>
      <c r="M22" s="35" t="s">
        <v>210</v>
      </c>
    </row>
    <row r="23" spans="1:13" ht="15" customHeight="1">
      <c r="A23" s="206" t="s">
        <v>47</v>
      </c>
      <c r="B23" s="26">
        <v>1278</v>
      </c>
      <c r="C23" s="26">
        <v>696</v>
      </c>
      <c r="D23" s="26">
        <v>562</v>
      </c>
      <c r="E23" s="26">
        <v>20</v>
      </c>
      <c r="F23" s="26">
        <v>1515</v>
      </c>
      <c r="G23" s="26">
        <v>756</v>
      </c>
      <c r="H23" s="26">
        <v>680</v>
      </c>
      <c r="I23" s="26">
        <v>79</v>
      </c>
      <c r="J23" s="29">
        <v>-237</v>
      </c>
      <c r="K23" s="29">
        <v>-60</v>
      </c>
      <c r="L23" s="29">
        <v>-118</v>
      </c>
      <c r="M23" s="29">
        <v>-59</v>
      </c>
    </row>
    <row r="24" spans="1:13" ht="15" customHeight="1">
      <c r="A24" s="206" t="s">
        <v>48</v>
      </c>
      <c r="B24" s="26">
        <v>1250</v>
      </c>
      <c r="C24" s="26">
        <v>620</v>
      </c>
      <c r="D24" s="26">
        <v>617</v>
      </c>
      <c r="E24" s="26">
        <v>13</v>
      </c>
      <c r="F24" s="26">
        <v>1491</v>
      </c>
      <c r="G24" s="26">
        <v>762</v>
      </c>
      <c r="H24" s="26">
        <v>636</v>
      </c>
      <c r="I24" s="26">
        <v>93</v>
      </c>
      <c r="J24" s="29">
        <v>-241</v>
      </c>
      <c r="K24" s="29">
        <v>-142</v>
      </c>
      <c r="L24" s="29">
        <v>-19</v>
      </c>
      <c r="M24" s="29">
        <v>-80</v>
      </c>
    </row>
    <row r="25" spans="1:13" ht="15" customHeight="1">
      <c r="A25" s="206" t="s">
        <v>49</v>
      </c>
      <c r="B25" s="26">
        <v>1244</v>
      </c>
      <c r="C25" s="26">
        <v>624</v>
      </c>
      <c r="D25" s="26">
        <v>602</v>
      </c>
      <c r="E25" s="26">
        <v>18</v>
      </c>
      <c r="F25" s="26">
        <v>1509</v>
      </c>
      <c r="G25" s="26">
        <v>756</v>
      </c>
      <c r="H25" s="26">
        <v>618</v>
      </c>
      <c r="I25" s="26">
        <v>135</v>
      </c>
      <c r="J25" s="29">
        <v>-265</v>
      </c>
      <c r="K25" s="29">
        <v>-132</v>
      </c>
      <c r="L25" s="29">
        <v>-16</v>
      </c>
      <c r="M25" s="29">
        <v>-117</v>
      </c>
    </row>
    <row r="26" spans="1:13" ht="15" customHeight="1">
      <c r="A26" s="206" t="s">
        <v>50</v>
      </c>
      <c r="B26" s="26">
        <v>1301</v>
      </c>
      <c r="C26" s="26">
        <v>604</v>
      </c>
      <c r="D26" s="26">
        <v>681</v>
      </c>
      <c r="E26" s="26">
        <v>16</v>
      </c>
      <c r="F26" s="26">
        <v>1568</v>
      </c>
      <c r="G26" s="26">
        <v>757</v>
      </c>
      <c r="H26" s="26">
        <v>689</v>
      </c>
      <c r="I26" s="26">
        <v>122</v>
      </c>
      <c r="J26" s="29">
        <v>-267</v>
      </c>
      <c r="K26" s="29">
        <v>-153</v>
      </c>
      <c r="L26" s="29">
        <v>-8</v>
      </c>
      <c r="M26" s="29">
        <v>-106</v>
      </c>
    </row>
    <row r="27" spans="1:13" ht="15" customHeight="1">
      <c r="A27" s="206" t="s">
        <v>51</v>
      </c>
      <c r="B27" s="26">
        <v>1259</v>
      </c>
      <c r="C27" s="26">
        <v>582</v>
      </c>
      <c r="D27" s="26">
        <v>665</v>
      </c>
      <c r="E27" s="26">
        <v>12</v>
      </c>
      <c r="F27" s="26">
        <v>1497</v>
      </c>
      <c r="G27" s="26">
        <v>712</v>
      </c>
      <c r="H27" s="26">
        <v>688</v>
      </c>
      <c r="I27" s="26">
        <v>97</v>
      </c>
      <c r="J27" s="29">
        <v>-238</v>
      </c>
      <c r="K27" s="29">
        <v>-130</v>
      </c>
      <c r="L27" s="29">
        <v>-23</v>
      </c>
      <c r="M27" s="29">
        <v>-85</v>
      </c>
    </row>
    <row r="28" spans="1:13" ht="15" customHeight="1">
      <c r="A28" s="206" t="s">
        <v>52</v>
      </c>
      <c r="B28" s="26">
        <v>1157</v>
      </c>
      <c r="C28" s="26">
        <v>525</v>
      </c>
      <c r="D28" s="26">
        <v>615</v>
      </c>
      <c r="E28" s="26">
        <v>17</v>
      </c>
      <c r="F28" s="26">
        <v>1647</v>
      </c>
      <c r="G28" s="26">
        <v>786</v>
      </c>
      <c r="H28" s="26">
        <v>749</v>
      </c>
      <c r="I28" s="26">
        <v>112</v>
      </c>
      <c r="J28" s="29">
        <v>-490</v>
      </c>
      <c r="K28" s="29">
        <v>-261</v>
      </c>
      <c r="L28" s="29">
        <v>-134</v>
      </c>
      <c r="M28" s="29">
        <v>-95</v>
      </c>
    </row>
    <row r="29" spans="1:13" ht="15" customHeight="1">
      <c r="A29" s="206" t="s">
        <v>53</v>
      </c>
      <c r="B29" s="26">
        <v>1266</v>
      </c>
      <c r="C29" s="26">
        <v>591</v>
      </c>
      <c r="D29" s="26">
        <v>650</v>
      </c>
      <c r="E29" s="26">
        <v>25</v>
      </c>
      <c r="F29" s="26">
        <v>1613</v>
      </c>
      <c r="G29" s="26">
        <v>739</v>
      </c>
      <c r="H29" s="26">
        <v>752</v>
      </c>
      <c r="I29" s="26">
        <v>122</v>
      </c>
      <c r="J29" s="29">
        <v>-347</v>
      </c>
      <c r="K29" s="29">
        <v>-148</v>
      </c>
      <c r="L29" s="29">
        <v>-102</v>
      </c>
      <c r="M29" s="29">
        <v>-97</v>
      </c>
    </row>
    <row r="30" spans="1:13" ht="15" customHeight="1">
      <c r="A30" s="206" t="s">
        <v>508</v>
      </c>
      <c r="B30" s="26">
        <v>1183</v>
      </c>
      <c r="C30" s="26">
        <v>554</v>
      </c>
      <c r="D30" s="26">
        <v>595</v>
      </c>
      <c r="E30" s="26">
        <v>34</v>
      </c>
      <c r="F30" s="26">
        <v>1548</v>
      </c>
      <c r="G30" s="26">
        <v>773</v>
      </c>
      <c r="H30" s="26">
        <v>670</v>
      </c>
      <c r="I30" s="26">
        <v>105</v>
      </c>
      <c r="J30" s="29">
        <v>-365</v>
      </c>
      <c r="K30" s="29">
        <f t="shared" ref="K30:M33" si="0">C30-G30</f>
        <v>-219</v>
      </c>
      <c r="L30" s="29">
        <f t="shared" si="0"/>
        <v>-75</v>
      </c>
      <c r="M30" s="29">
        <f t="shared" si="0"/>
        <v>-71</v>
      </c>
    </row>
    <row r="31" spans="1:13" ht="15" customHeight="1">
      <c r="A31" s="206" t="s">
        <v>496</v>
      </c>
      <c r="B31" s="26">
        <v>1200</v>
      </c>
      <c r="C31" s="26">
        <v>526</v>
      </c>
      <c r="D31" s="26">
        <v>653</v>
      </c>
      <c r="E31" s="26">
        <v>21</v>
      </c>
      <c r="F31" s="26">
        <v>1328</v>
      </c>
      <c r="G31" s="26">
        <v>669</v>
      </c>
      <c r="H31" s="26">
        <v>618</v>
      </c>
      <c r="I31" s="26">
        <v>41</v>
      </c>
      <c r="J31" s="29">
        <f>B31-F31</f>
        <v>-128</v>
      </c>
      <c r="K31" s="29">
        <f t="shared" si="0"/>
        <v>-143</v>
      </c>
      <c r="L31" s="29">
        <f t="shared" si="0"/>
        <v>35</v>
      </c>
      <c r="M31" s="29">
        <f t="shared" si="0"/>
        <v>-20</v>
      </c>
    </row>
    <row r="32" spans="1:13" s="176" customFormat="1" ht="15" customHeight="1">
      <c r="A32" s="206" t="s">
        <v>523</v>
      </c>
      <c r="B32" s="26">
        <v>1378</v>
      </c>
      <c r="C32" s="26">
        <v>623</v>
      </c>
      <c r="D32" s="26">
        <v>735</v>
      </c>
      <c r="E32" s="26">
        <v>20</v>
      </c>
      <c r="F32" s="26">
        <v>1549</v>
      </c>
      <c r="G32" s="26">
        <v>742</v>
      </c>
      <c r="H32" s="26">
        <v>729</v>
      </c>
      <c r="I32" s="26">
        <v>78</v>
      </c>
      <c r="J32" s="29">
        <f>B32-F32</f>
        <v>-171</v>
      </c>
      <c r="K32" s="29">
        <f t="shared" ref="K32" si="1">C32-G32</f>
        <v>-119</v>
      </c>
      <c r="L32" s="29">
        <f t="shared" ref="L32" si="2">D32-H32</f>
        <v>6</v>
      </c>
      <c r="M32" s="29">
        <f t="shared" ref="M32" si="3">E32-I32</f>
        <v>-58</v>
      </c>
    </row>
    <row r="33" spans="1:13" s="176" customFormat="1" ht="15" customHeight="1">
      <c r="A33" s="24" t="s">
        <v>538</v>
      </c>
      <c r="B33" s="252">
        <v>1251</v>
      </c>
      <c r="C33" s="252">
        <v>558</v>
      </c>
      <c r="D33" s="252">
        <v>682</v>
      </c>
      <c r="E33" s="252">
        <v>11</v>
      </c>
      <c r="F33" s="252">
        <v>1639</v>
      </c>
      <c r="G33" s="252">
        <v>829</v>
      </c>
      <c r="H33" s="252">
        <v>723</v>
      </c>
      <c r="I33" s="252">
        <v>87</v>
      </c>
      <c r="J33" s="255">
        <f>B33-F33</f>
        <v>-388</v>
      </c>
      <c r="K33" s="255">
        <f t="shared" si="0"/>
        <v>-271</v>
      </c>
      <c r="L33" s="255">
        <f t="shared" si="0"/>
        <v>-41</v>
      </c>
      <c r="M33" s="255">
        <f t="shared" si="0"/>
        <v>-76</v>
      </c>
    </row>
    <row r="34" spans="1:13" ht="15" customHeight="1">
      <c r="A34" s="2" t="s">
        <v>211</v>
      </c>
      <c r="M34" s="3" t="s">
        <v>212</v>
      </c>
    </row>
    <row r="35" spans="1:13" ht="15" customHeight="1">
      <c r="J35" s="194"/>
      <c r="K35" s="194"/>
      <c r="L35" s="194"/>
      <c r="M35" s="194"/>
    </row>
    <row r="37" spans="1:13" ht="14.65" customHeight="1">
      <c r="A37" s="108" t="s">
        <v>480</v>
      </c>
      <c r="B37" s="119"/>
      <c r="C37" s="119"/>
      <c r="D37" s="119"/>
    </row>
    <row r="38" spans="1:13" ht="14.65" customHeight="1">
      <c r="A38" s="119"/>
      <c r="B38" s="119"/>
      <c r="C38" s="119"/>
      <c r="D38" s="120" t="s">
        <v>519</v>
      </c>
    </row>
    <row r="39" spans="1:13" ht="14.65" customHeight="1" thickBot="1">
      <c r="A39" s="208" t="s">
        <v>219</v>
      </c>
      <c r="B39" s="208" t="s">
        <v>481</v>
      </c>
      <c r="C39" s="209" t="s">
        <v>2</v>
      </c>
      <c r="D39" s="123" t="s">
        <v>3</v>
      </c>
    </row>
    <row r="40" spans="1:13" ht="14.65" customHeight="1" thickTop="1">
      <c r="A40" s="110" t="s">
        <v>220</v>
      </c>
      <c r="B40" s="171">
        <v>45337</v>
      </c>
      <c r="C40" s="171">
        <v>21942</v>
      </c>
      <c r="D40" s="171">
        <v>23395</v>
      </c>
      <c r="E40" s="124"/>
    </row>
    <row r="41" spans="1:13" ht="14.65" customHeight="1">
      <c r="A41" s="110" t="s">
        <v>221</v>
      </c>
      <c r="B41" s="171">
        <v>1301</v>
      </c>
      <c r="C41" s="171">
        <v>701</v>
      </c>
      <c r="D41" s="171">
        <v>600</v>
      </c>
      <c r="E41" s="124"/>
    </row>
    <row r="42" spans="1:13" ht="14.65" customHeight="1">
      <c r="A42" s="110" t="s">
        <v>222</v>
      </c>
      <c r="B42" s="171">
        <v>1566</v>
      </c>
      <c r="C42" s="171">
        <v>804</v>
      </c>
      <c r="D42" s="171">
        <v>762</v>
      </c>
      <c r="E42" s="124"/>
    </row>
    <row r="43" spans="1:13" ht="14.65" customHeight="1">
      <c r="A43" s="110" t="s">
        <v>223</v>
      </c>
      <c r="B43" s="171">
        <v>1920</v>
      </c>
      <c r="C43" s="171">
        <v>963</v>
      </c>
      <c r="D43" s="171">
        <v>957</v>
      </c>
      <c r="E43" s="124"/>
    </row>
    <row r="44" spans="1:13" ht="14.65" customHeight="1">
      <c r="A44" s="110" t="s">
        <v>224</v>
      </c>
      <c r="B44" s="171">
        <v>2016</v>
      </c>
      <c r="C44" s="171">
        <v>985</v>
      </c>
      <c r="D44" s="171">
        <v>1031</v>
      </c>
      <c r="E44" s="124"/>
    </row>
    <row r="45" spans="1:13" ht="14.65" customHeight="1">
      <c r="A45" s="110" t="s">
        <v>225</v>
      </c>
      <c r="B45" s="171">
        <v>1608</v>
      </c>
      <c r="C45" s="171">
        <v>820</v>
      </c>
      <c r="D45" s="171">
        <v>788</v>
      </c>
      <c r="E45" s="124"/>
    </row>
    <row r="46" spans="1:13" ht="14.65" customHeight="1">
      <c r="A46" s="110" t="s">
        <v>226</v>
      </c>
      <c r="B46" s="171">
        <v>1621</v>
      </c>
      <c r="C46" s="171">
        <v>872</v>
      </c>
      <c r="D46" s="171">
        <v>749</v>
      </c>
      <c r="E46" s="124"/>
    </row>
    <row r="47" spans="1:13" ht="14.65" customHeight="1">
      <c r="A47" s="110" t="s">
        <v>227</v>
      </c>
      <c r="B47" s="171">
        <v>1928</v>
      </c>
      <c r="C47" s="171">
        <v>1024</v>
      </c>
      <c r="D47" s="171">
        <v>904</v>
      </c>
      <c r="E47" s="124"/>
    </row>
    <row r="48" spans="1:13" ht="14.65" customHeight="1">
      <c r="A48" s="110" t="s">
        <v>228</v>
      </c>
      <c r="B48" s="171">
        <v>2343</v>
      </c>
      <c r="C48" s="171">
        <v>1224</v>
      </c>
      <c r="D48" s="171">
        <v>1119</v>
      </c>
      <c r="E48" s="124"/>
    </row>
    <row r="49" spans="1:5" ht="14.65" customHeight="1">
      <c r="A49" s="110" t="s">
        <v>229</v>
      </c>
      <c r="B49" s="171">
        <v>2621</v>
      </c>
      <c r="C49" s="171">
        <v>1340</v>
      </c>
      <c r="D49" s="171">
        <v>1281</v>
      </c>
      <c r="E49" s="124"/>
    </row>
    <row r="50" spans="1:5" ht="14.65" customHeight="1">
      <c r="A50" s="110" t="s">
        <v>230</v>
      </c>
      <c r="B50" s="171">
        <v>3272</v>
      </c>
      <c r="C50" s="171">
        <v>1621</v>
      </c>
      <c r="D50" s="171">
        <v>1651</v>
      </c>
      <c r="E50" s="124"/>
    </row>
    <row r="51" spans="1:5" ht="14.65" customHeight="1">
      <c r="A51" s="110" t="s">
        <v>231</v>
      </c>
      <c r="B51" s="171">
        <v>2951</v>
      </c>
      <c r="C51" s="171">
        <v>1514</v>
      </c>
      <c r="D51" s="171">
        <v>1437</v>
      </c>
      <c r="E51" s="124"/>
    </row>
    <row r="52" spans="1:5" ht="14.65" customHeight="1">
      <c r="A52" s="110" t="s">
        <v>232</v>
      </c>
      <c r="B52" s="171">
        <v>3010</v>
      </c>
      <c r="C52" s="171">
        <v>1469</v>
      </c>
      <c r="D52" s="171">
        <v>1541</v>
      </c>
      <c r="E52" s="124"/>
    </row>
    <row r="53" spans="1:5" ht="14.65" customHeight="1">
      <c r="A53" s="110" t="s">
        <v>233</v>
      </c>
      <c r="B53" s="171">
        <v>3296</v>
      </c>
      <c r="C53" s="171">
        <v>1612</v>
      </c>
      <c r="D53" s="171">
        <v>1684</v>
      </c>
      <c r="E53" s="124"/>
    </row>
    <row r="54" spans="1:5" ht="14.65" customHeight="1">
      <c r="A54" s="110" t="s">
        <v>234</v>
      </c>
      <c r="B54" s="171">
        <v>3665</v>
      </c>
      <c r="C54" s="171">
        <v>1852</v>
      </c>
      <c r="D54" s="171">
        <v>1813</v>
      </c>
      <c r="E54" s="124"/>
    </row>
    <row r="55" spans="1:5" ht="14.65" customHeight="1">
      <c r="A55" s="110" t="s">
        <v>235</v>
      </c>
      <c r="B55" s="171">
        <v>3672</v>
      </c>
      <c r="C55" s="171">
        <v>1797</v>
      </c>
      <c r="D55" s="171">
        <v>1875</v>
      </c>
      <c r="E55" s="124"/>
    </row>
    <row r="56" spans="1:5" ht="14.65" customHeight="1">
      <c r="A56" s="110" t="s">
        <v>236</v>
      </c>
      <c r="B56" s="171">
        <v>2805</v>
      </c>
      <c r="C56" s="171">
        <v>1248</v>
      </c>
      <c r="D56" s="171">
        <v>1557</v>
      </c>
      <c r="E56" s="124"/>
    </row>
    <row r="57" spans="1:5" ht="14.65" customHeight="1">
      <c r="A57" s="110" t="s">
        <v>237</v>
      </c>
      <c r="B57" s="171">
        <v>2216</v>
      </c>
      <c r="C57" s="171">
        <v>893</v>
      </c>
      <c r="D57" s="171">
        <v>1323</v>
      </c>
      <c r="E57" s="124"/>
    </row>
    <row r="58" spans="1:5" ht="14.65" customHeight="1">
      <c r="A58" s="110" t="s">
        <v>238</v>
      </c>
      <c r="B58" s="171">
        <v>1846</v>
      </c>
      <c r="C58" s="171">
        <v>643</v>
      </c>
      <c r="D58" s="171">
        <v>1203</v>
      </c>
      <c r="E58" s="124"/>
    </row>
    <row r="59" spans="1:5" ht="14.65" customHeight="1">
      <c r="A59" s="110" t="s">
        <v>239</v>
      </c>
      <c r="B59" s="171">
        <v>1033</v>
      </c>
      <c r="C59" s="171">
        <v>318</v>
      </c>
      <c r="D59" s="171">
        <v>715</v>
      </c>
      <c r="E59" s="124"/>
    </row>
    <row r="60" spans="1:5" ht="14.65" customHeight="1">
      <c r="A60" s="110" t="s">
        <v>240</v>
      </c>
      <c r="B60" s="171">
        <v>224</v>
      </c>
      <c r="C60" s="171">
        <v>32</v>
      </c>
      <c r="D60" s="171">
        <v>192</v>
      </c>
      <c r="E60" s="124"/>
    </row>
    <row r="61" spans="1:5" ht="14.65" customHeight="1">
      <c r="A61" s="110" t="s">
        <v>241</v>
      </c>
      <c r="B61" s="171">
        <v>28</v>
      </c>
      <c r="C61" s="171">
        <v>3</v>
      </c>
      <c r="D61" s="171">
        <v>25</v>
      </c>
      <c r="E61" s="124"/>
    </row>
    <row r="62" spans="1:5" ht="14.65" customHeight="1">
      <c r="A62" s="207" t="s">
        <v>180</v>
      </c>
      <c r="B62" s="126">
        <v>395</v>
      </c>
      <c r="C62" s="127">
        <v>207</v>
      </c>
      <c r="D62" s="127">
        <v>188</v>
      </c>
      <c r="E62" s="124"/>
    </row>
    <row r="63" spans="1:5" ht="14.65" customHeight="1">
      <c r="A63" s="119"/>
      <c r="B63" s="119"/>
      <c r="C63" s="119"/>
      <c r="D63" s="120" t="s">
        <v>175</v>
      </c>
    </row>
  </sheetData>
  <mergeCells count="11">
    <mergeCell ref="L3:M3"/>
    <mergeCell ref="A21:A22"/>
    <mergeCell ref="B21:E21"/>
    <mergeCell ref="F21:I21"/>
    <mergeCell ref="J21:M21"/>
    <mergeCell ref="A3:A4"/>
    <mergeCell ref="B3:C3"/>
    <mergeCell ref="D3:E3"/>
    <mergeCell ref="F3:G3"/>
    <mergeCell ref="H3:I3"/>
    <mergeCell ref="J3:K3"/>
  </mergeCells>
  <phoneticPr fontId="2"/>
  <printOptions gridLinesSet="0"/>
  <pageMargins left="0.78740157480314965" right="0.78740157480314965" top="0.78740157480314965" bottom="0.59055118110236227" header="0.39370078740157483" footer="0.11811023622047245"/>
  <pageSetup paperSize="9" fitToHeight="0" orientation="landscape" r:id="rId1"/>
  <headerFooter scaleWithDoc="0" alignWithMargins="0"/>
  <rowBreaks count="1" manualBreakCount="1">
    <brk id="36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4"/>
  <sheetViews>
    <sheetView zoomScaleNormal="100" zoomScaleSheetLayoutView="100" workbookViewId="0"/>
  </sheetViews>
  <sheetFormatPr defaultColWidth="10.25" defaultRowHeight="14.65" customHeight="1"/>
  <cols>
    <col min="1" max="1" width="12" style="2" customWidth="1"/>
    <col min="2" max="9" width="10.25" style="2" customWidth="1"/>
    <col min="10" max="16384" width="10.25" style="2"/>
  </cols>
  <sheetData>
    <row r="1" spans="1:11" ht="18.75" customHeight="1">
      <c r="A1" s="108" t="s">
        <v>482</v>
      </c>
      <c r="B1" s="1"/>
      <c r="C1" s="1"/>
      <c r="D1" s="1"/>
      <c r="E1" s="1"/>
      <c r="F1" s="1"/>
      <c r="G1" s="1"/>
      <c r="H1" s="1"/>
      <c r="I1" s="1"/>
    </row>
    <row r="2" spans="1:11" ht="15" customHeight="1">
      <c r="A2" s="117"/>
      <c r="B2" s="117"/>
      <c r="C2" s="117"/>
      <c r="D2" s="117"/>
      <c r="E2" s="117"/>
      <c r="G2" s="3"/>
      <c r="I2" s="3" t="s">
        <v>154</v>
      </c>
    </row>
    <row r="3" spans="1:11" ht="15" customHeight="1">
      <c r="A3" s="290" t="s">
        <v>457</v>
      </c>
      <c r="B3" s="292" t="s">
        <v>261</v>
      </c>
      <c r="C3" s="290" t="s">
        <v>262</v>
      </c>
      <c r="D3" s="290" t="s">
        <v>263</v>
      </c>
      <c r="E3" s="288" t="s">
        <v>264</v>
      </c>
      <c r="F3" s="294"/>
      <c r="G3" s="289"/>
      <c r="H3" s="288" t="s">
        <v>265</v>
      </c>
      <c r="I3" s="289"/>
    </row>
    <row r="4" spans="1:11" ht="15" customHeight="1" thickBot="1">
      <c r="A4" s="291"/>
      <c r="B4" s="293"/>
      <c r="C4" s="291"/>
      <c r="D4" s="291"/>
      <c r="E4" s="105" t="s">
        <v>463</v>
      </c>
      <c r="F4" s="105" t="s">
        <v>266</v>
      </c>
      <c r="G4" s="105" t="s">
        <v>263</v>
      </c>
      <c r="H4" s="105" t="s">
        <v>463</v>
      </c>
      <c r="I4" s="105" t="s">
        <v>266</v>
      </c>
    </row>
    <row r="5" spans="1:11" ht="15" customHeight="1" thickTop="1">
      <c r="A5" s="23" t="s">
        <v>155</v>
      </c>
      <c r="B5" s="39">
        <v>45255</v>
      </c>
      <c r="C5" s="40">
        <v>136.65</v>
      </c>
      <c r="D5" s="41">
        <v>331.17453347969263</v>
      </c>
      <c r="E5" s="39">
        <v>23888</v>
      </c>
      <c r="F5" s="41">
        <v>3.9</v>
      </c>
      <c r="G5" s="41">
        <v>6125.1</v>
      </c>
      <c r="H5" s="41">
        <v>52.8</v>
      </c>
      <c r="I5" s="41">
        <v>2.8540065861690449</v>
      </c>
      <c r="J5" s="36"/>
      <c r="K5" s="36"/>
    </row>
    <row r="6" spans="1:11" ht="15" customHeight="1">
      <c r="A6" s="106" t="s">
        <v>156</v>
      </c>
      <c r="B6" s="42">
        <v>47150</v>
      </c>
      <c r="C6" s="43">
        <v>136.65</v>
      </c>
      <c r="D6" s="44">
        <v>345.04207830223197</v>
      </c>
      <c r="E6" s="42">
        <v>25093</v>
      </c>
      <c r="F6" s="44">
        <v>4.3</v>
      </c>
      <c r="G6" s="44">
        <v>5835.6</v>
      </c>
      <c r="H6" s="44">
        <v>53.2</v>
      </c>
      <c r="I6" s="44">
        <v>3.1467252103915109</v>
      </c>
      <c r="J6" s="36"/>
      <c r="K6" s="36"/>
    </row>
    <row r="7" spans="1:11" ht="15" customHeight="1">
      <c r="A7" s="106" t="s">
        <v>157</v>
      </c>
      <c r="B7" s="42">
        <v>47179</v>
      </c>
      <c r="C7" s="43">
        <v>136.65</v>
      </c>
      <c r="D7" s="44">
        <v>345.25429930479328</v>
      </c>
      <c r="E7" s="42">
        <v>24503</v>
      </c>
      <c r="F7" s="44">
        <v>4.5</v>
      </c>
      <c r="G7" s="44">
        <v>5445.1</v>
      </c>
      <c r="H7" s="44">
        <v>51.9</v>
      </c>
      <c r="I7" s="44">
        <v>3.2930845225027441</v>
      </c>
      <c r="J7" s="36"/>
      <c r="K7" s="36"/>
    </row>
    <row r="8" spans="1:11" ht="15" customHeight="1">
      <c r="A8" s="106" t="s">
        <v>158</v>
      </c>
      <c r="B8" s="42">
        <v>46854</v>
      </c>
      <c r="C8" s="43">
        <v>136.31</v>
      </c>
      <c r="D8" s="44">
        <v>343.731200939036</v>
      </c>
      <c r="E8" s="42">
        <v>24616</v>
      </c>
      <c r="F8" s="44">
        <v>5.2</v>
      </c>
      <c r="G8" s="44">
        <v>4733.8</v>
      </c>
      <c r="H8" s="44">
        <v>52.5</v>
      </c>
      <c r="I8" s="44">
        <v>3.8148338346416262</v>
      </c>
      <c r="J8" s="36"/>
      <c r="K8" s="36"/>
    </row>
    <row r="9" spans="1:11" ht="15" customHeight="1">
      <c r="A9" s="106" t="s">
        <v>159</v>
      </c>
      <c r="B9" s="42">
        <v>47204</v>
      </c>
      <c r="C9" s="43">
        <v>136.31</v>
      </c>
      <c r="D9" s="44">
        <v>346.29887755850632</v>
      </c>
      <c r="E9" s="42">
        <v>24351</v>
      </c>
      <c r="F9" s="44">
        <v>5.3</v>
      </c>
      <c r="G9" s="44">
        <v>4560.1000000000004</v>
      </c>
      <c r="H9" s="44">
        <v>51.6</v>
      </c>
      <c r="I9" s="44">
        <v>3.8881960237693489</v>
      </c>
      <c r="J9" s="36"/>
      <c r="K9" s="36"/>
    </row>
    <row r="10" spans="1:11" ht="15" customHeight="1">
      <c r="A10" s="106" t="s">
        <v>160</v>
      </c>
      <c r="B10" s="42">
        <v>46339</v>
      </c>
      <c r="C10" s="43">
        <v>136.31</v>
      </c>
      <c r="D10" s="44">
        <v>339.95304819895824</v>
      </c>
      <c r="E10" s="42">
        <v>22688</v>
      </c>
      <c r="F10" s="44">
        <v>5.18</v>
      </c>
      <c r="G10" s="44">
        <v>4379.8999999999996</v>
      </c>
      <c r="H10" s="44">
        <v>49</v>
      </c>
      <c r="I10" s="44">
        <v>3.8001613968160806</v>
      </c>
      <c r="J10" s="36"/>
      <c r="K10" s="36"/>
    </row>
    <row r="11" spans="1:11" ht="15" customHeight="1">
      <c r="A11" s="106" t="s">
        <v>161</v>
      </c>
      <c r="B11" s="42">
        <v>53177</v>
      </c>
      <c r="C11" s="43">
        <v>443.37</v>
      </c>
      <c r="D11" s="44">
        <v>119.93820059995038</v>
      </c>
      <c r="E11" s="42">
        <v>21068</v>
      </c>
      <c r="F11" s="44">
        <v>5.19</v>
      </c>
      <c r="G11" s="44">
        <v>4059.3448940269745</v>
      </c>
      <c r="H11" s="44">
        <v>39.61863211538823</v>
      </c>
      <c r="I11" s="44">
        <v>1.1705798768522906</v>
      </c>
      <c r="J11" s="36"/>
      <c r="K11" s="36"/>
    </row>
    <row r="12" spans="1:11" ht="15" customHeight="1">
      <c r="A12" s="106" t="s">
        <v>162</v>
      </c>
      <c r="B12" s="42">
        <v>51265</v>
      </c>
      <c r="C12" s="43">
        <v>443.37</v>
      </c>
      <c r="D12" s="44">
        <v>115.62577531181631</v>
      </c>
      <c r="E12" s="42">
        <v>20138</v>
      </c>
      <c r="F12" s="44">
        <v>5.19</v>
      </c>
      <c r="G12" s="44">
        <v>3880.1541425818878</v>
      </c>
      <c r="H12" s="44">
        <v>39.282161318638451</v>
      </c>
      <c r="I12" s="44">
        <v>1.1705798768522906</v>
      </c>
      <c r="J12" s="36"/>
      <c r="K12" s="36"/>
    </row>
    <row r="13" spans="1:11" ht="15" customHeight="1">
      <c r="A13" s="106" t="s">
        <v>163</v>
      </c>
      <c r="B13" s="104">
        <v>48676</v>
      </c>
      <c r="C13" s="43">
        <v>443.46</v>
      </c>
      <c r="D13" s="44">
        <v>109.76412754250666</v>
      </c>
      <c r="E13" s="45">
        <v>18551</v>
      </c>
      <c r="F13" s="44">
        <v>5.12</v>
      </c>
      <c r="G13" s="44">
        <v>3623.2421875</v>
      </c>
      <c r="H13" s="44">
        <v>38.111184156463146</v>
      </c>
      <c r="I13" s="44">
        <v>1.1545573445181079</v>
      </c>
      <c r="J13" s="36"/>
      <c r="K13" s="36"/>
    </row>
    <row r="14" spans="1:11" ht="15" customHeight="1">
      <c r="A14" s="24" t="s">
        <v>509</v>
      </c>
      <c r="B14" s="128">
        <v>45337</v>
      </c>
      <c r="C14" s="129">
        <v>443.46</v>
      </c>
      <c r="D14" s="130">
        <v>102.23469986019033</v>
      </c>
      <c r="E14" s="131">
        <v>17006</v>
      </c>
      <c r="F14" s="132">
        <v>4.93</v>
      </c>
      <c r="G14" s="130">
        <v>3449.5</v>
      </c>
      <c r="H14" s="130">
        <v>37.510201380770674</v>
      </c>
      <c r="I14" s="130">
        <v>1.111712443061381</v>
      </c>
      <c r="J14" s="36"/>
      <c r="K14" s="36"/>
    </row>
    <row r="15" spans="1:11" ht="15" customHeight="1">
      <c r="A15" s="37" t="s">
        <v>531</v>
      </c>
      <c r="B15" s="37"/>
      <c r="C15" s="37"/>
      <c r="D15" s="37"/>
      <c r="E15" s="37"/>
      <c r="F15" s="37"/>
      <c r="G15" s="37"/>
      <c r="H15" s="37"/>
      <c r="I15" s="37"/>
    </row>
    <row r="16" spans="1:11" ht="15" customHeight="1">
      <c r="A16" s="27" t="s">
        <v>533</v>
      </c>
      <c r="B16" s="38"/>
      <c r="C16" s="38"/>
      <c r="D16" s="38"/>
      <c r="E16" s="38"/>
      <c r="F16" s="38"/>
      <c r="G16" s="38"/>
      <c r="H16" s="38"/>
      <c r="I16" s="38"/>
    </row>
    <row r="17" spans="1:9" ht="15" customHeight="1">
      <c r="A17" s="2" t="s">
        <v>532</v>
      </c>
      <c r="I17" s="16" t="s">
        <v>164</v>
      </c>
    </row>
    <row r="18" spans="1:9" ht="15" customHeight="1"/>
    <row r="19" spans="1:9" ht="15" customHeight="1"/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5" customHeight="1"/>
    <row r="28" spans="1:9" ht="15" customHeight="1"/>
    <row r="29" spans="1:9" ht="15" customHeight="1"/>
    <row r="30" spans="1:9" ht="15" customHeight="1"/>
    <row r="31" spans="1:9" ht="15" customHeight="1"/>
    <row r="32" spans="1: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mergeCells count="6">
    <mergeCell ref="H3:I3"/>
    <mergeCell ref="A3:A4"/>
    <mergeCell ref="B3:B4"/>
    <mergeCell ref="C3:C4"/>
    <mergeCell ref="D3:D4"/>
    <mergeCell ref="E3:G3"/>
  </mergeCells>
  <phoneticPr fontId="2"/>
  <pageMargins left="0.78740157480314965" right="0.78740157480314965" top="0.78740157480314965" bottom="0.59055118110236227" header="0.39370078740157483" footer="0.11811023622047245"/>
  <pageSetup paperSize="9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2"/>
  <sheetViews>
    <sheetView zoomScaleNormal="100" workbookViewId="0">
      <selection activeCell="N5" sqref="N5"/>
    </sheetView>
  </sheetViews>
  <sheetFormatPr defaultRowHeight="13.5"/>
  <cols>
    <col min="1" max="1" width="5.125" style="108" customWidth="1"/>
    <col min="2" max="2" width="36.125" style="108" bestFit="1" customWidth="1"/>
    <col min="3" max="3" width="9.5" style="108" bestFit="1" customWidth="1"/>
    <col min="4" max="4" width="9.125" style="108" bestFit="1" customWidth="1"/>
    <col min="5" max="5" width="9.5" style="108" bestFit="1" customWidth="1"/>
    <col min="6" max="6" width="9.125" style="108" bestFit="1" customWidth="1"/>
    <col min="7" max="7" width="9.5" style="108" bestFit="1" customWidth="1"/>
    <col min="8" max="8" width="9.125" style="108" bestFit="1" customWidth="1"/>
    <col min="9" max="9" width="9.5" style="108" bestFit="1" customWidth="1"/>
    <col min="10" max="10" width="9.125" style="108" bestFit="1" customWidth="1"/>
    <col min="11" max="16384" width="9" style="108"/>
  </cols>
  <sheetData>
    <row r="1" spans="1:12">
      <c r="A1" s="108" t="s">
        <v>268</v>
      </c>
    </row>
    <row r="2" spans="1:12">
      <c r="J2" s="109"/>
      <c r="L2" s="109" t="s">
        <v>165</v>
      </c>
    </row>
    <row r="3" spans="1:12">
      <c r="A3" s="301" t="s">
        <v>427</v>
      </c>
      <c r="B3" s="302"/>
      <c r="C3" s="299" t="s">
        <v>191</v>
      </c>
      <c r="D3" s="297"/>
      <c r="E3" s="297" t="s">
        <v>192</v>
      </c>
      <c r="F3" s="297"/>
      <c r="G3" s="297" t="s">
        <v>193</v>
      </c>
      <c r="H3" s="297"/>
      <c r="I3" s="297" t="s">
        <v>194</v>
      </c>
      <c r="J3" s="300"/>
      <c r="K3" s="297" t="s">
        <v>520</v>
      </c>
      <c r="L3" s="298"/>
    </row>
    <row r="4" spans="1:12" ht="14.25" thickBot="1">
      <c r="A4" s="303"/>
      <c r="B4" s="304"/>
      <c r="C4" s="133" t="s">
        <v>269</v>
      </c>
      <c r="D4" s="134" t="s">
        <v>181</v>
      </c>
      <c r="E4" s="134" t="s">
        <v>269</v>
      </c>
      <c r="F4" s="134" t="s">
        <v>181</v>
      </c>
      <c r="G4" s="134" t="s">
        <v>269</v>
      </c>
      <c r="H4" s="134" t="s">
        <v>181</v>
      </c>
      <c r="I4" s="134" t="s">
        <v>269</v>
      </c>
      <c r="J4" s="135" t="s">
        <v>181</v>
      </c>
      <c r="K4" s="170" t="s">
        <v>269</v>
      </c>
      <c r="L4" s="135" t="s">
        <v>181</v>
      </c>
    </row>
    <row r="5" spans="1:12" ht="14.25" thickTop="1">
      <c r="A5" s="305" t="s">
        <v>295</v>
      </c>
      <c r="B5" s="306"/>
      <c r="C5" s="136">
        <v>23634</v>
      </c>
      <c r="D5" s="137">
        <f t="shared" ref="D5:D16" si="0">C5/23634*100</f>
        <v>100</v>
      </c>
      <c r="E5" s="136">
        <v>26790</v>
      </c>
      <c r="F5" s="137">
        <f t="shared" ref="F5:F15" si="1">E5/26790*100</f>
        <v>100</v>
      </c>
      <c r="G5" s="136">
        <f>G6+G10+G14+G31</f>
        <v>24938</v>
      </c>
      <c r="H5" s="137">
        <f t="shared" ref="H5:H15" si="2">G5/24938*100</f>
        <v>100</v>
      </c>
      <c r="I5" s="136">
        <f>I6+I10+I14+I31</f>
        <v>24516</v>
      </c>
      <c r="J5" s="137">
        <f t="shared" ref="J5:J15" si="3">I5/24516*100</f>
        <v>100</v>
      </c>
      <c r="K5" s="136">
        <f>K6+K10+K14+K31</f>
        <v>22332</v>
      </c>
      <c r="L5" s="137">
        <f>K5/22332*100</f>
        <v>100</v>
      </c>
    </row>
    <row r="6" spans="1:12">
      <c r="A6" s="307" t="s">
        <v>270</v>
      </c>
      <c r="B6" s="138" t="s">
        <v>426</v>
      </c>
      <c r="C6" s="136">
        <v>2271</v>
      </c>
      <c r="D6" s="137">
        <f t="shared" si="0"/>
        <v>9.6090378268596091</v>
      </c>
      <c r="E6" s="136">
        <v>3414</v>
      </c>
      <c r="F6" s="137">
        <f t="shared" si="1"/>
        <v>12.743561030235162</v>
      </c>
      <c r="G6" s="136">
        <f>SUM(G7:G9)</f>
        <v>2955</v>
      </c>
      <c r="H6" s="137">
        <f t="shared" si="2"/>
        <v>11.849386478466597</v>
      </c>
      <c r="I6" s="136">
        <f>I7+I8+I9</f>
        <v>2951</v>
      </c>
      <c r="J6" s="137">
        <f t="shared" si="3"/>
        <v>12.037037037037036</v>
      </c>
      <c r="K6" s="136">
        <f>K7+K8+K9</f>
        <v>2710</v>
      </c>
      <c r="L6" s="137">
        <f t="shared" ref="L6:L31" si="4">K6/22332*100</f>
        <v>12.135052838975461</v>
      </c>
    </row>
    <row r="7" spans="1:12">
      <c r="A7" s="307"/>
      <c r="B7" s="139" t="s">
        <v>292</v>
      </c>
      <c r="C7" s="136">
        <v>2161</v>
      </c>
      <c r="D7" s="137">
        <f t="shared" si="0"/>
        <v>9.1436066683591424</v>
      </c>
      <c r="E7" s="136">
        <v>3272</v>
      </c>
      <c r="F7" s="137">
        <f t="shared" si="1"/>
        <v>12.213512504665919</v>
      </c>
      <c r="G7" s="136">
        <v>2784</v>
      </c>
      <c r="H7" s="137">
        <f t="shared" si="2"/>
        <v>11.163685941134013</v>
      </c>
      <c r="I7" s="136">
        <v>2810</v>
      </c>
      <c r="J7" s="137">
        <f t="shared" si="3"/>
        <v>11.461902431065427</v>
      </c>
      <c r="K7" s="136">
        <v>2548</v>
      </c>
      <c r="L7" s="137">
        <f t="shared" si="4"/>
        <v>11.409636396202758</v>
      </c>
    </row>
    <row r="8" spans="1:12">
      <c r="A8" s="307"/>
      <c r="B8" s="139" t="s">
        <v>271</v>
      </c>
      <c r="C8" s="136">
        <v>95</v>
      </c>
      <c r="D8" s="137">
        <f t="shared" si="0"/>
        <v>0.40196327325040199</v>
      </c>
      <c r="E8" s="136">
        <v>128</v>
      </c>
      <c r="F8" s="137">
        <f t="shared" si="1"/>
        <v>0.47779022023142959</v>
      </c>
      <c r="G8" s="136">
        <f>2943-2784</f>
        <v>159</v>
      </c>
      <c r="H8" s="137">
        <f t="shared" si="2"/>
        <v>0.63758120137942098</v>
      </c>
      <c r="I8" s="136">
        <v>136</v>
      </c>
      <c r="J8" s="137">
        <f t="shared" si="3"/>
        <v>0.55473976178821993</v>
      </c>
      <c r="K8" s="136">
        <v>156</v>
      </c>
      <c r="L8" s="137">
        <f t="shared" si="4"/>
        <v>0.69854916711445458</v>
      </c>
    </row>
    <row r="9" spans="1:12">
      <c r="A9" s="307"/>
      <c r="B9" s="140" t="s">
        <v>272</v>
      </c>
      <c r="C9" s="136">
        <v>15</v>
      </c>
      <c r="D9" s="137">
        <f t="shared" si="0"/>
        <v>6.3467885250063472E-2</v>
      </c>
      <c r="E9" s="136">
        <v>14</v>
      </c>
      <c r="F9" s="137">
        <f t="shared" si="1"/>
        <v>5.2258305337812623E-2</v>
      </c>
      <c r="G9" s="136">
        <v>12</v>
      </c>
      <c r="H9" s="137">
        <f t="shared" si="2"/>
        <v>4.8119335953163846E-2</v>
      </c>
      <c r="I9" s="136">
        <v>5</v>
      </c>
      <c r="J9" s="137">
        <f t="shared" si="3"/>
        <v>2.0394844183390441E-2</v>
      </c>
      <c r="K9" s="136">
        <v>6</v>
      </c>
      <c r="L9" s="137">
        <f t="shared" si="4"/>
        <v>2.6867275658248254E-2</v>
      </c>
    </row>
    <row r="10" spans="1:12">
      <c r="A10" s="307" t="s">
        <v>273</v>
      </c>
      <c r="B10" s="138" t="s">
        <v>426</v>
      </c>
      <c r="C10" s="136">
        <v>7163</v>
      </c>
      <c r="D10" s="137">
        <f t="shared" si="0"/>
        <v>30.30803080308031</v>
      </c>
      <c r="E10" s="136">
        <v>7187</v>
      </c>
      <c r="F10" s="137">
        <f t="shared" si="1"/>
        <v>26.827174318775665</v>
      </c>
      <c r="G10" s="136">
        <f>SUM(G11:G13)</f>
        <v>6256</v>
      </c>
      <c r="H10" s="137">
        <f t="shared" si="2"/>
        <v>25.086213810249419</v>
      </c>
      <c r="I10" s="136">
        <f>I11+I12+I13</f>
        <v>6037</v>
      </c>
      <c r="J10" s="137">
        <f t="shared" si="3"/>
        <v>24.624734867025616</v>
      </c>
      <c r="K10" s="136">
        <f>K11+K12+K13</f>
        <v>5661</v>
      </c>
      <c r="L10" s="137">
        <f t="shared" si="4"/>
        <v>25.349274583557229</v>
      </c>
    </row>
    <row r="11" spans="1:12">
      <c r="A11" s="307"/>
      <c r="B11" s="139" t="s">
        <v>274</v>
      </c>
      <c r="C11" s="136">
        <v>45</v>
      </c>
      <c r="D11" s="137">
        <f t="shared" si="0"/>
        <v>0.19040365575019041</v>
      </c>
      <c r="E11" s="136">
        <v>20</v>
      </c>
      <c r="F11" s="137">
        <f t="shared" si="1"/>
        <v>7.4654721911160876E-2</v>
      </c>
      <c r="G11" s="136">
        <v>13</v>
      </c>
      <c r="H11" s="137">
        <f t="shared" si="2"/>
        <v>5.2129280615927497E-2</v>
      </c>
      <c r="I11" s="136">
        <v>20</v>
      </c>
      <c r="J11" s="137">
        <f t="shared" si="3"/>
        <v>8.1579376733561762E-2</v>
      </c>
      <c r="K11" s="136">
        <v>13</v>
      </c>
      <c r="L11" s="137">
        <f t="shared" si="4"/>
        <v>5.821243059287122E-2</v>
      </c>
    </row>
    <row r="12" spans="1:12">
      <c r="A12" s="307"/>
      <c r="B12" s="139" t="s">
        <v>275</v>
      </c>
      <c r="C12" s="136">
        <v>3117</v>
      </c>
      <c r="D12" s="137">
        <f t="shared" si="0"/>
        <v>13.188626554963189</v>
      </c>
      <c r="E12" s="136">
        <v>3187</v>
      </c>
      <c r="F12" s="137">
        <f t="shared" si="1"/>
        <v>11.896229936543486</v>
      </c>
      <c r="G12" s="136">
        <v>2572</v>
      </c>
      <c r="H12" s="137">
        <f t="shared" si="2"/>
        <v>10.313577672628117</v>
      </c>
      <c r="I12" s="136">
        <v>2454</v>
      </c>
      <c r="J12" s="137">
        <f t="shared" si="3"/>
        <v>10.009789525208028</v>
      </c>
      <c r="K12" s="136">
        <v>2255</v>
      </c>
      <c r="L12" s="137">
        <f t="shared" si="4"/>
        <v>10.097617768224969</v>
      </c>
    </row>
    <row r="13" spans="1:12">
      <c r="A13" s="307"/>
      <c r="B13" s="140" t="s">
        <v>276</v>
      </c>
      <c r="C13" s="136">
        <v>4001</v>
      </c>
      <c r="D13" s="137">
        <f t="shared" si="0"/>
        <v>16.929000592366929</v>
      </c>
      <c r="E13" s="136">
        <v>3980</v>
      </c>
      <c r="F13" s="137">
        <f t="shared" si="1"/>
        <v>14.856289660321014</v>
      </c>
      <c r="G13" s="136">
        <v>3671</v>
      </c>
      <c r="H13" s="137">
        <f t="shared" si="2"/>
        <v>14.720506857005372</v>
      </c>
      <c r="I13" s="136">
        <v>3563</v>
      </c>
      <c r="J13" s="137">
        <f t="shared" si="3"/>
        <v>14.533365965084027</v>
      </c>
      <c r="K13" s="136">
        <v>3393</v>
      </c>
      <c r="L13" s="137">
        <f t="shared" si="4"/>
        <v>15.193444384739388</v>
      </c>
    </row>
    <row r="14" spans="1:12">
      <c r="A14" s="307" t="s">
        <v>277</v>
      </c>
      <c r="B14" s="138" t="s">
        <v>426</v>
      </c>
      <c r="C14" s="136">
        <v>14156</v>
      </c>
      <c r="D14" s="137">
        <f t="shared" si="0"/>
        <v>59.896758906659898</v>
      </c>
      <c r="E14" s="136">
        <v>16084</v>
      </c>
      <c r="F14" s="137">
        <f t="shared" si="1"/>
        <v>60.037327360955587</v>
      </c>
      <c r="G14" s="136">
        <f>SUM(G15:G30)</f>
        <v>15183</v>
      </c>
      <c r="H14" s="137">
        <f t="shared" si="2"/>
        <v>60.882989814740554</v>
      </c>
      <c r="I14" s="136">
        <f>I15+I17+I18+I19+I20+I21+I23+I24+I25+I26+I27+I28+I29+I30</f>
        <v>15137</v>
      </c>
      <c r="J14" s="137">
        <f t="shared" si="3"/>
        <v>61.743351280796212</v>
      </c>
      <c r="K14" s="136">
        <f>K15+K17+K19+K20+K21+K23+K24+K25+K26+K27+K28+K29+K30</f>
        <v>13402</v>
      </c>
      <c r="L14" s="137">
        <f t="shared" si="4"/>
        <v>60.012538061973849</v>
      </c>
    </row>
    <row r="15" spans="1:12">
      <c r="A15" s="307"/>
      <c r="B15" s="139" t="s">
        <v>429</v>
      </c>
      <c r="C15" s="136">
        <v>258</v>
      </c>
      <c r="D15" s="137">
        <f t="shared" si="0"/>
        <v>1.0916476263010917</v>
      </c>
      <c r="E15" s="136">
        <v>223</v>
      </c>
      <c r="F15" s="137">
        <f t="shared" si="1"/>
        <v>0.83240014930944373</v>
      </c>
      <c r="G15" s="136">
        <v>223</v>
      </c>
      <c r="H15" s="137">
        <f t="shared" si="2"/>
        <v>0.89421765979629475</v>
      </c>
      <c r="I15" s="136">
        <v>173</v>
      </c>
      <c r="J15" s="137">
        <f t="shared" si="3"/>
        <v>0.70566160874530914</v>
      </c>
      <c r="K15" s="136">
        <v>132</v>
      </c>
      <c r="L15" s="137">
        <f t="shared" si="4"/>
        <v>0.59108006448146155</v>
      </c>
    </row>
    <row r="16" spans="1:12">
      <c r="A16" s="307"/>
      <c r="B16" s="139" t="s">
        <v>278</v>
      </c>
      <c r="C16" s="136">
        <v>1160</v>
      </c>
      <c r="D16" s="137">
        <f t="shared" si="0"/>
        <v>4.908183126004908</v>
      </c>
      <c r="E16" s="141" t="s">
        <v>267</v>
      </c>
      <c r="F16" s="142" t="s">
        <v>267</v>
      </c>
      <c r="G16" s="141" t="s">
        <v>267</v>
      </c>
      <c r="H16" s="142" t="s">
        <v>267</v>
      </c>
      <c r="I16" s="141" t="s">
        <v>267</v>
      </c>
      <c r="J16" s="142" t="s">
        <v>267</v>
      </c>
      <c r="K16" s="141" t="s">
        <v>267</v>
      </c>
      <c r="L16" s="142" t="s">
        <v>534</v>
      </c>
    </row>
    <row r="17" spans="1:12">
      <c r="A17" s="307"/>
      <c r="B17" s="139" t="s">
        <v>279</v>
      </c>
      <c r="C17" s="141" t="s">
        <v>267</v>
      </c>
      <c r="D17" s="142" t="s">
        <v>267</v>
      </c>
      <c r="E17" s="136">
        <v>226</v>
      </c>
      <c r="F17" s="137">
        <f>E17/26790*100</f>
        <v>0.8435983575961179</v>
      </c>
      <c r="G17" s="136">
        <v>152</v>
      </c>
      <c r="H17" s="137">
        <f>G17/24938*100</f>
        <v>0.60951158874007538</v>
      </c>
      <c r="I17" s="136">
        <v>140</v>
      </c>
      <c r="J17" s="137">
        <f>I17/24516*100</f>
        <v>0.57105563713493235</v>
      </c>
      <c r="K17" s="136">
        <v>122</v>
      </c>
      <c r="L17" s="142">
        <f t="shared" si="4"/>
        <v>0.54630127171771448</v>
      </c>
    </row>
    <row r="18" spans="1:12">
      <c r="A18" s="307"/>
      <c r="B18" s="139" t="s">
        <v>280</v>
      </c>
      <c r="C18" s="141" t="s">
        <v>267</v>
      </c>
      <c r="D18" s="142" t="s">
        <v>267</v>
      </c>
      <c r="E18" s="136">
        <v>958</v>
      </c>
      <c r="F18" s="137">
        <f>E18/26790*100</f>
        <v>3.5759611795446058</v>
      </c>
      <c r="G18" s="136">
        <v>993</v>
      </c>
      <c r="H18" s="137">
        <f>G18/24938*100</f>
        <v>3.9818750501243083</v>
      </c>
      <c r="I18" s="136">
        <v>906</v>
      </c>
      <c r="J18" s="137">
        <f>I18/24516*100</f>
        <v>3.6955457660303477</v>
      </c>
      <c r="K18" s="141" t="s">
        <v>534</v>
      </c>
      <c r="L18" s="142" t="s">
        <v>534</v>
      </c>
    </row>
    <row r="19" spans="1:12">
      <c r="A19" s="307"/>
      <c r="B19" s="139" t="s">
        <v>281</v>
      </c>
      <c r="C19" s="136">
        <v>5070</v>
      </c>
      <c r="D19" s="137">
        <f>C19/23634*100</f>
        <v>21.452145214521451</v>
      </c>
      <c r="E19" s="136">
        <v>4307</v>
      </c>
      <c r="F19" s="137">
        <f>E19/26790*100</f>
        <v>16.076894363568496</v>
      </c>
      <c r="G19" s="136">
        <v>3703</v>
      </c>
      <c r="H19" s="137">
        <f>G19/24938*100</f>
        <v>14.848825086213809</v>
      </c>
      <c r="I19" s="136">
        <v>3557</v>
      </c>
      <c r="J19" s="137">
        <f>I19/24516*100</f>
        <v>14.508892152063957</v>
      </c>
      <c r="K19" s="136">
        <v>3111</v>
      </c>
      <c r="L19" s="142">
        <f t="shared" si="4"/>
        <v>13.930682428801719</v>
      </c>
    </row>
    <row r="20" spans="1:12">
      <c r="A20" s="307"/>
      <c r="B20" s="139" t="s">
        <v>282</v>
      </c>
      <c r="C20" s="136">
        <v>563</v>
      </c>
      <c r="D20" s="137">
        <f>C20/23634*100</f>
        <v>2.3821612930523819</v>
      </c>
      <c r="E20" s="136">
        <v>550</v>
      </c>
      <c r="F20" s="137">
        <f>E20/26790*100</f>
        <v>2.0530048525569242</v>
      </c>
      <c r="G20" s="136">
        <v>505</v>
      </c>
      <c r="H20" s="137">
        <f>G20/24938*100</f>
        <v>2.0250220546956452</v>
      </c>
      <c r="I20" s="136">
        <v>458</v>
      </c>
      <c r="J20" s="137">
        <f>I20/24516*100</f>
        <v>1.8681677271985644</v>
      </c>
      <c r="K20" s="136">
        <v>427</v>
      </c>
      <c r="L20" s="142">
        <f t="shared" si="4"/>
        <v>1.9120544510120008</v>
      </c>
    </row>
    <row r="21" spans="1:12">
      <c r="A21" s="307"/>
      <c r="B21" s="139" t="s">
        <v>283</v>
      </c>
      <c r="C21" s="136">
        <v>137</v>
      </c>
      <c r="D21" s="137">
        <f>C21/23634*100</f>
        <v>0.57967335195057967</v>
      </c>
      <c r="E21" s="136">
        <v>129</v>
      </c>
      <c r="F21" s="137">
        <f>E21/26790*100</f>
        <v>0.48152295632698766</v>
      </c>
      <c r="G21" s="136">
        <v>179</v>
      </c>
      <c r="H21" s="137">
        <f>G21/24938*100</f>
        <v>0.71778009463469405</v>
      </c>
      <c r="I21" s="136">
        <v>210</v>
      </c>
      <c r="J21" s="137">
        <f>I21/24516*100</f>
        <v>0.85658345570239836</v>
      </c>
      <c r="K21" s="136">
        <v>227</v>
      </c>
      <c r="L21" s="142">
        <f t="shared" si="4"/>
        <v>1.016478595737059</v>
      </c>
    </row>
    <row r="22" spans="1:12">
      <c r="A22" s="307"/>
      <c r="B22" s="139" t="s">
        <v>284</v>
      </c>
      <c r="C22" s="136">
        <v>6255</v>
      </c>
      <c r="D22" s="137">
        <f>C22/23634*100</f>
        <v>26.466108149276469</v>
      </c>
      <c r="E22" s="141" t="s">
        <v>267</v>
      </c>
      <c r="F22" s="142" t="s">
        <v>267</v>
      </c>
      <c r="G22" s="141" t="s">
        <v>267</v>
      </c>
      <c r="H22" s="142" t="s">
        <v>267</v>
      </c>
      <c r="I22" s="141" t="s">
        <v>267</v>
      </c>
      <c r="J22" s="142" t="s">
        <v>267</v>
      </c>
      <c r="K22" s="141" t="s">
        <v>267</v>
      </c>
      <c r="L22" s="142" t="s">
        <v>534</v>
      </c>
    </row>
    <row r="23" spans="1:12">
      <c r="A23" s="307"/>
      <c r="B23" s="139" t="s">
        <v>430</v>
      </c>
      <c r="C23" s="141" t="s">
        <v>267</v>
      </c>
      <c r="D23" s="142" t="s">
        <v>267</v>
      </c>
      <c r="E23" s="141" t="s">
        <v>267</v>
      </c>
      <c r="F23" s="142" t="s">
        <v>267</v>
      </c>
      <c r="G23" s="136">
        <v>399</v>
      </c>
      <c r="H23" s="137">
        <f t="shared" ref="H23:H31" si="5">G23/24938*100</f>
        <v>1.5999679204426978</v>
      </c>
      <c r="I23" s="136">
        <v>373</v>
      </c>
      <c r="J23" s="137">
        <f t="shared" ref="J23:J31" si="6">I23/24516*100</f>
        <v>1.5214553760809266</v>
      </c>
      <c r="K23" s="136">
        <v>333</v>
      </c>
      <c r="L23" s="137">
        <f t="shared" si="4"/>
        <v>1.491133799032778</v>
      </c>
    </row>
    <row r="24" spans="1:12">
      <c r="A24" s="307"/>
      <c r="B24" s="139" t="s">
        <v>285</v>
      </c>
      <c r="C24" s="141" t="s">
        <v>267</v>
      </c>
      <c r="D24" s="142" t="s">
        <v>267</v>
      </c>
      <c r="E24" s="136">
        <v>1718</v>
      </c>
      <c r="F24" s="137">
        <f>E24/26790*100</f>
        <v>6.4128406121687203</v>
      </c>
      <c r="G24" s="136">
        <v>1692</v>
      </c>
      <c r="H24" s="137">
        <f t="shared" si="5"/>
        <v>6.784826369396102</v>
      </c>
      <c r="I24" s="136">
        <v>1584</v>
      </c>
      <c r="J24" s="137">
        <f t="shared" si="6"/>
        <v>6.4610866372980915</v>
      </c>
      <c r="K24" s="136">
        <v>1439</v>
      </c>
      <c r="L24" s="137">
        <f t="shared" si="4"/>
        <v>6.443668278703206</v>
      </c>
    </row>
    <row r="25" spans="1:12">
      <c r="A25" s="307"/>
      <c r="B25" s="139" t="s">
        <v>286</v>
      </c>
      <c r="C25" s="141" t="s">
        <v>267</v>
      </c>
      <c r="D25" s="142" t="s">
        <v>267</v>
      </c>
      <c r="E25" s="141" t="s">
        <v>267</v>
      </c>
      <c r="F25" s="142" t="s">
        <v>267</v>
      </c>
      <c r="G25" s="136">
        <v>1141</v>
      </c>
      <c r="H25" s="137">
        <f t="shared" si="5"/>
        <v>4.5753468602133296</v>
      </c>
      <c r="I25" s="136">
        <v>1065</v>
      </c>
      <c r="J25" s="137">
        <f t="shared" si="6"/>
        <v>4.3441018110621634</v>
      </c>
      <c r="K25" s="136">
        <v>848</v>
      </c>
      <c r="L25" s="137">
        <f t="shared" si="4"/>
        <v>3.7972416263657536</v>
      </c>
    </row>
    <row r="26" spans="1:12">
      <c r="A26" s="307"/>
      <c r="B26" s="139" t="s">
        <v>287</v>
      </c>
      <c r="C26" s="141" t="s">
        <v>267</v>
      </c>
      <c r="D26" s="142" t="s">
        <v>267</v>
      </c>
      <c r="E26" s="136">
        <v>1132</v>
      </c>
      <c r="F26" s="137">
        <f t="shared" ref="F26:F31" si="7">E26/26790*100</f>
        <v>4.2254572601717051</v>
      </c>
      <c r="G26" s="136">
        <v>1008</v>
      </c>
      <c r="H26" s="137">
        <f t="shared" si="5"/>
        <v>4.0420242200657635</v>
      </c>
      <c r="I26" s="136">
        <v>1002</v>
      </c>
      <c r="J26" s="137">
        <f t="shared" si="6"/>
        <v>4.0871267743514439</v>
      </c>
      <c r="K26" s="136">
        <v>992</v>
      </c>
      <c r="L26" s="137">
        <f t="shared" si="4"/>
        <v>4.4420562421637113</v>
      </c>
    </row>
    <row r="27" spans="1:12">
      <c r="A27" s="307"/>
      <c r="B27" s="139" t="s">
        <v>288</v>
      </c>
      <c r="C27" s="141" t="s">
        <v>267</v>
      </c>
      <c r="D27" s="142" t="s">
        <v>267</v>
      </c>
      <c r="E27" s="136">
        <v>2582</v>
      </c>
      <c r="F27" s="137">
        <f t="shared" si="7"/>
        <v>9.6379245987308693</v>
      </c>
      <c r="G27" s="136">
        <v>2940</v>
      </c>
      <c r="H27" s="137">
        <f t="shared" si="5"/>
        <v>11.789237308525143</v>
      </c>
      <c r="I27" s="136">
        <v>3369</v>
      </c>
      <c r="J27" s="137">
        <f t="shared" si="6"/>
        <v>13.742046010768478</v>
      </c>
      <c r="K27" s="136">
        <v>3522</v>
      </c>
      <c r="L27" s="137">
        <f t="shared" si="4"/>
        <v>15.771090811391725</v>
      </c>
    </row>
    <row r="28" spans="1:12">
      <c r="A28" s="307"/>
      <c r="B28" s="139" t="s">
        <v>289</v>
      </c>
      <c r="C28" s="141" t="s">
        <v>267</v>
      </c>
      <c r="D28" s="142" t="s">
        <v>267</v>
      </c>
      <c r="E28" s="136">
        <v>442</v>
      </c>
      <c r="F28" s="137">
        <f t="shared" si="7"/>
        <v>1.6498693542366556</v>
      </c>
      <c r="G28" s="136">
        <v>289</v>
      </c>
      <c r="H28" s="137">
        <f t="shared" si="5"/>
        <v>1.1588740075386958</v>
      </c>
      <c r="I28" s="136">
        <v>352</v>
      </c>
      <c r="J28" s="137">
        <f t="shared" si="6"/>
        <v>1.4357970305106871</v>
      </c>
      <c r="K28" s="136">
        <v>356</v>
      </c>
      <c r="L28" s="137">
        <f t="shared" si="4"/>
        <v>1.5941250223893964</v>
      </c>
    </row>
    <row r="29" spans="1:12">
      <c r="A29" s="307"/>
      <c r="B29" s="139" t="s">
        <v>290</v>
      </c>
      <c r="C29" s="141" t="s">
        <v>267</v>
      </c>
      <c r="D29" s="142" t="s">
        <v>267</v>
      </c>
      <c r="E29" s="136">
        <v>3005</v>
      </c>
      <c r="F29" s="137">
        <f t="shared" si="7"/>
        <v>11.216871967151922</v>
      </c>
      <c r="G29" s="136">
        <v>1119</v>
      </c>
      <c r="H29" s="137">
        <f t="shared" si="5"/>
        <v>4.4871280776325291</v>
      </c>
      <c r="I29" s="136">
        <v>1135</v>
      </c>
      <c r="J29" s="137">
        <f t="shared" si="6"/>
        <v>4.6296296296296298</v>
      </c>
      <c r="K29" s="136">
        <v>1113</v>
      </c>
      <c r="L29" s="137">
        <f t="shared" si="4"/>
        <v>4.9838796346050511</v>
      </c>
    </row>
    <row r="30" spans="1:12">
      <c r="A30" s="307"/>
      <c r="B30" s="140" t="s">
        <v>291</v>
      </c>
      <c r="C30" s="136">
        <v>713</v>
      </c>
      <c r="D30" s="137">
        <f>C30/23634*100</f>
        <v>3.0168401455530169</v>
      </c>
      <c r="E30" s="136">
        <v>812</v>
      </c>
      <c r="F30" s="137">
        <f t="shared" si="7"/>
        <v>3.030981709593132</v>
      </c>
      <c r="G30" s="136">
        <v>840</v>
      </c>
      <c r="H30" s="137">
        <f t="shared" si="5"/>
        <v>3.3683535167214695</v>
      </c>
      <c r="I30" s="136">
        <v>813</v>
      </c>
      <c r="J30" s="137">
        <f t="shared" si="6"/>
        <v>3.3162016642192857</v>
      </c>
      <c r="K30" s="136">
        <v>780</v>
      </c>
      <c r="L30" s="137">
        <f t="shared" si="4"/>
        <v>3.4927458355722729</v>
      </c>
    </row>
    <row r="31" spans="1:12">
      <c r="A31" s="295" t="s">
        <v>428</v>
      </c>
      <c r="B31" s="296"/>
      <c r="C31" s="143">
        <v>44</v>
      </c>
      <c r="D31" s="144">
        <f>C31/23634*100</f>
        <v>0.18617246340018617</v>
      </c>
      <c r="E31" s="143">
        <v>105</v>
      </c>
      <c r="F31" s="144">
        <f t="shared" si="7"/>
        <v>0.39193729003359462</v>
      </c>
      <c r="G31" s="143">
        <v>544</v>
      </c>
      <c r="H31" s="144">
        <f t="shared" si="5"/>
        <v>2.1814098965434279</v>
      </c>
      <c r="I31" s="143">
        <v>391</v>
      </c>
      <c r="J31" s="144">
        <f t="shared" si="6"/>
        <v>1.5948768151411323</v>
      </c>
      <c r="K31" s="143">
        <v>559</v>
      </c>
      <c r="L31" s="201">
        <f t="shared" si="4"/>
        <v>2.5031345154934623</v>
      </c>
    </row>
    <row r="32" spans="1:12">
      <c r="C32" s="137"/>
      <c r="D32" s="137"/>
      <c r="E32" s="137"/>
      <c r="F32" s="137"/>
      <c r="G32" s="137"/>
      <c r="H32" s="137"/>
      <c r="I32" s="137"/>
      <c r="J32" s="142"/>
      <c r="K32" s="137"/>
      <c r="L32" s="109" t="s">
        <v>175</v>
      </c>
    </row>
  </sheetData>
  <mergeCells count="11">
    <mergeCell ref="A31:B31"/>
    <mergeCell ref="K3:L3"/>
    <mergeCell ref="C3:D3"/>
    <mergeCell ref="E3:F3"/>
    <mergeCell ref="G3:H3"/>
    <mergeCell ref="I3:J3"/>
    <mergeCell ref="A3:B4"/>
    <mergeCell ref="A5:B5"/>
    <mergeCell ref="A6:A9"/>
    <mergeCell ref="A10:A13"/>
    <mergeCell ref="A14:A30"/>
  </mergeCells>
  <phoneticPr fontId="2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8"/>
  <sheetViews>
    <sheetView zoomScaleNormal="100" workbookViewId="0">
      <selection activeCell="D14" sqref="D14"/>
    </sheetView>
  </sheetViews>
  <sheetFormatPr defaultRowHeight="13.5"/>
  <cols>
    <col min="1" max="1" width="10.875" style="108" customWidth="1"/>
    <col min="2" max="15" width="11.875" style="108" customWidth="1"/>
    <col min="16" max="16384" width="9" style="108"/>
  </cols>
  <sheetData>
    <row r="1" spans="1:11">
      <c r="A1" s="108" t="s">
        <v>293</v>
      </c>
    </row>
    <row r="2" spans="1:11">
      <c r="K2" s="109" t="s">
        <v>165</v>
      </c>
    </row>
    <row r="3" spans="1:11">
      <c r="A3" s="299" t="s">
        <v>457</v>
      </c>
      <c r="B3" s="299" t="s">
        <v>294</v>
      </c>
      <c r="C3" s="297"/>
      <c r="D3" s="297"/>
      <c r="E3" s="297"/>
      <c r="F3" s="297"/>
      <c r="G3" s="297"/>
      <c r="H3" s="297"/>
      <c r="I3" s="297"/>
      <c r="J3" s="309" t="s">
        <v>431</v>
      </c>
      <c r="K3" s="311" t="s">
        <v>319</v>
      </c>
    </row>
    <row r="4" spans="1:11" ht="28.5" customHeight="1" thickBot="1">
      <c r="A4" s="308"/>
      <c r="B4" s="121" t="s">
        <v>295</v>
      </c>
      <c r="C4" s="122" t="s">
        <v>296</v>
      </c>
      <c r="D4" s="122" t="s">
        <v>297</v>
      </c>
      <c r="E4" s="122" t="s">
        <v>298</v>
      </c>
      <c r="F4" s="122" t="s">
        <v>299</v>
      </c>
      <c r="G4" s="122" t="s">
        <v>300</v>
      </c>
      <c r="H4" s="122" t="s">
        <v>301</v>
      </c>
      <c r="I4" s="122" t="s">
        <v>302</v>
      </c>
      <c r="J4" s="310"/>
      <c r="K4" s="312"/>
    </row>
    <row r="5" spans="1:11" ht="14.25" thickTop="1">
      <c r="A5" s="110" t="s">
        <v>191</v>
      </c>
      <c r="B5" s="111">
        <v>15924</v>
      </c>
      <c r="C5" s="111">
        <v>3286</v>
      </c>
      <c r="D5" s="111">
        <v>4374</v>
      </c>
      <c r="E5" s="111">
        <v>3150</v>
      </c>
      <c r="F5" s="111">
        <v>2716</v>
      </c>
      <c r="G5" s="111">
        <v>1304</v>
      </c>
      <c r="H5" s="111">
        <v>709</v>
      </c>
      <c r="I5" s="111">
        <v>385</v>
      </c>
      <c r="J5" s="111">
        <v>45939</v>
      </c>
      <c r="K5" s="145">
        <f t="shared" ref="K5:K7" si="0">J5/B5</f>
        <v>2.8848907309721175</v>
      </c>
    </row>
    <row r="6" spans="1:11">
      <c r="A6" s="110" t="s">
        <v>192</v>
      </c>
      <c r="B6" s="111">
        <v>18854</v>
      </c>
      <c r="C6" s="111">
        <v>4072</v>
      </c>
      <c r="D6" s="111">
        <v>5461</v>
      </c>
      <c r="E6" s="111">
        <v>3733</v>
      </c>
      <c r="F6" s="111">
        <v>3080</v>
      </c>
      <c r="G6" s="111">
        <v>1392</v>
      </c>
      <c r="H6" s="111">
        <v>721</v>
      </c>
      <c r="I6" s="111">
        <v>395</v>
      </c>
      <c r="J6" s="111">
        <v>52703</v>
      </c>
      <c r="K6" s="145">
        <f t="shared" si="0"/>
        <v>2.7953219475973268</v>
      </c>
    </row>
    <row r="7" spans="1:11">
      <c r="A7" s="110" t="s">
        <v>193</v>
      </c>
      <c r="B7" s="111">
        <v>19127</v>
      </c>
      <c r="C7" s="111">
        <v>4823</v>
      </c>
      <c r="D7" s="111">
        <v>5671</v>
      </c>
      <c r="E7" s="111">
        <v>3612</v>
      </c>
      <c r="F7" s="111">
        <v>2902</v>
      </c>
      <c r="G7" s="111">
        <v>1205</v>
      </c>
      <c r="H7" s="111">
        <v>576</v>
      </c>
      <c r="I7" s="111">
        <v>338</v>
      </c>
      <c r="J7" s="111">
        <v>50599</v>
      </c>
      <c r="K7" s="145">
        <f t="shared" si="0"/>
        <v>2.6454227008940241</v>
      </c>
    </row>
    <row r="8" spans="1:11">
      <c r="A8" s="110" t="s">
        <v>50</v>
      </c>
      <c r="B8" s="111">
        <v>19141</v>
      </c>
      <c r="C8" s="111">
        <v>5320</v>
      </c>
      <c r="D8" s="111">
        <v>5882</v>
      </c>
      <c r="E8" s="111">
        <v>3645</v>
      </c>
      <c r="F8" s="111">
        <v>2581</v>
      </c>
      <c r="G8" s="111">
        <v>1065</v>
      </c>
      <c r="H8" s="111">
        <v>445</v>
      </c>
      <c r="I8" s="111">
        <v>203</v>
      </c>
      <c r="J8" s="111">
        <v>47867</v>
      </c>
      <c r="K8" s="145">
        <v>2.5007575361788832</v>
      </c>
    </row>
    <row r="9" spans="1:11">
      <c r="A9" s="125" t="s">
        <v>512</v>
      </c>
      <c r="B9" s="146">
        <v>18815</v>
      </c>
      <c r="C9" s="146">
        <v>5849</v>
      </c>
      <c r="D9" s="146">
        <v>5990</v>
      </c>
      <c r="E9" s="146">
        <v>3393</v>
      </c>
      <c r="F9" s="146">
        <v>2240</v>
      </c>
      <c r="G9" s="146">
        <v>876</v>
      </c>
      <c r="H9" s="146">
        <v>327</v>
      </c>
      <c r="I9" s="146">
        <v>140</v>
      </c>
      <c r="J9" s="146">
        <v>44358</v>
      </c>
      <c r="K9" s="147">
        <v>2.35</v>
      </c>
    </row>
    <row r="10" spans="1:11">
      <c r="K10" s="109" t="s">
        <v>175</v>
      </c>
    </row>
    <row r="11" spans="1:11">
      <c r="K11" s="109"/>
    </row>
    <row r="13" spans="1:11">
      <c r="A13" s="108" t="s">
        <v>303</v>
      </c>
    </row>
    <row r="14" spans="1:11">
      <c r="K14" s="109" t="s">
        <v>516</v>
      </c>
    </row>
    <row r="15" spans="1:11">
      <c r="A15" s="299" t="s">
        <v>483</v>
      </c>
      <c r="B15" s="299" t="s">
        <v>2</v>
      </c>
      <c r="C15" s="297"/>
      <c r="D15" s="297"/>
      <c r="E15" s="297"/>
      <c r="F15" s="297"/>
      <c r="G15" s="297" t="s">
        <v>3</v>
      </c>
      <c r="H15" s="297"/>
      <c r="I15" s="297"/>
      <c r="J15" s="297"/>
      <c r="K15" s="300"/>
    </row>
    <row r="16" spans="1:11" ht="14.25" thickBot="1">
      <c r="A16" s="308"/>
      <c r="B16" s="121" t="s">
        <v>295</v>
      </c>
      <c r="C16" s="122" t="s">
        <v>304</v>
      </c>
      <c r="D16" s="122" t="s">
        <v>305</v>
      </c>
      <c r="E16" s="122" t="s">
        <v>306</v>
      </c>
      <c r="F16" s="122" t="s">
        <v>307</v>
      </c>
      <c r="G16" s="122" t="s">
        <v>295</v>
      </c>
      <c r="H16" s="122" t="s">
        <v>304</v>
      </c>
      <c r="I16" s="122" t="s">
        <v>305</v>
      </c>
      <c r="J16" s="122" t="s">
        <v>306</v>
      </c>
      <c r="K16" s="123" t="s">
        <v>307</v>
      </c>
    </row>
    <row r="17" spans="1:11" ht="14.25" thickTop="1">
      <c r="A17" s="189" t="s">
        <v>295</v>
      </c>
      <c r="B17" s="148">
        <v>18855</v>
      </c>
      <c r="C17" s="149">
        <v>5602</v>
      </c>
      <c r="D17" s="149">
        <v>11507</v>
      </c>
      <c r="E17" s="149">
        <v>853</v>
      </c>
      <c r="F17" s="150">
        <v>893</v>
      </c>
      <c r="G17" s="148">
        <f>SUM(H17:K17)</f>
        <v>20560</v>
      </c>
      <c r="H17" s="149">
        <v>4000</v>
      </c>
      <c r="I17" s="149">
        <v>11432</v>
      </c>
      <c r="J17" s="149">
        <v>3652</v>
      </c>
      <c r="K17" s="149">
        <v>1476</v>
      </c>
    </row>
    <row r="18" spans="1:11">
      <c r="A18" s="110" t="s">
        <v>317</v>
      </c>
      <c r="B18" s="151">
        <v>984</v>
      </c>
      <c r="C18" s="152">
        <v>983</v>
      </c>
      <c r="D18" s="152">
        <v>1</v>
      </c>
      <c r="E18" s="153" t="s">
        <v>267</v>
      </c>
      <c r="F18" s="154" t="s">
        <v>267</v>
      </c>
      <c r="G18" s="151">
        <f t="shared" ref="G18:G35" si="1">SUM(H18:K18)</f>
        <v>1028</v>
      </c>
      <c r="H18" s="152">
        <v>1023</v>
      </c>
      <c r="I18" s="152">
        <v>5</v>
      </c>
      <c r="J18" s="153" t="s">
        <v>267</v>
      </c>
      <c r="K18" s="153" t="s">
        <v>267</v>
      </c>
    </row>
    <row r="19" spans="1:11">
      <c r="A19" s="110" t="s">
        <v>225</v>
      </c>
      <c r="B19" s="151">
        <v>779</v>
      </c>
      <c r="C19" s="152">
        <v>739</v>
      </c>
      <c r="D19" s="152">
        <v>39</v>
      </c>
      <c r="E19" s="153" t="s">
        <v>267</v>
      </c>
      <c r="F19" s="155">
        <v>1</v>
      </c>
      <c r="G19" s="151">
        <f t="shared" si="1"/>
        <v>769</v>
      </c>
      <c r="H19" s="152">
        <v>703</v>
      </c>
      <c r="I19" s="152">
        <v>61</v>
      </c>
      <c r="J19" s="153" t="s">
        <v>267</v>
      </c>
      <c r="K19" s="152">
        <v>5</v>
      </c>
    </row>
    <row r="20" spans="1:11">
      <c r="A20" s="110" t="s">
        <v>226</v>
      </c>
      <c r="B20" s="151">
        <v>820</v>
      </c>
      <c r="C20" s="152">
        <v>634</v>
      </c>
      <c r="D20" s="152">
        <v>177</v>
      </c>
      <c r="E20" s="153" t="s">
        <v>267</v>
      </c>
      <c r="F20" s="155">
        <v>9</v>
      </c>
      <c r="G20" s="151">
        <f t="shared" si="1"/>
        <v>735</v>
      </c>
      <c r="H20" s="152">
        <v>464</v>
      </c>
      <c r="I20" s="152">
        <v>246</v>
      </c>
      <c r="J20" s="153" t="s">
        <v>267</v>
      </c>
      <c r="K20" s="152">
        <v>25</v>
      </c>
    </row>
    <row r="21" spans="1:11">
      <c r="A21" s="110" t="s">
        <v>227</v>
      </c>
      <c r="B21" s="151">
        <v>992</v>
      </c>
      <c r="C21" s="152">
        <v>556</v>
      </c>
      <c r="D21" s="152">
        <v>411</v>
      </c>
      <c r="E21" s="152">
        <v>1</v>
      </c>
      <c r="F21" s="155">
        <v>24</v>
      </c>
      <c r="G21" s="151">
        <f t="shared" si="1"/>
        <v>886</v>
      </c>
      <c r="H21" s="152">
        <v>321</v>
      </c>
      <c r="I21" s="152">
        <v>507</v>
      </c>
      <c r="J21" s="152">
        <v>1</v>
      </c>
      <c r="K21" s="152">
        <v>57</v>
      </c>
    </row>
    <row r="22" spans="1:11">
      <c r="A22" s="110" t="s">
        <v>228</v>
      </c>
      <c r="B22" s="151">
        <v>1197</v>
      </c>
      <c r="C22" s="152">
        <v>478</v>
      </c>
      <c r="D22" s="152">
        <v>661</v>
      </c>
      <c r="E22" s="152">
        <v>1</v>
      </c>
      <c r="F22" s="155">
        <v>57</v>
      </c>
      <c r="G22" s="151">
        <f t="shared" si="1"/>
        <v>1107</v>
      </c>
      <c r="H22" s="152">
        <v>261</v>
      </c>
      <c r="I22" s="152">
        <v>743</v>
      </c>
      <c r="J22" s="152">
        <v>2</v>
      </c>
      <c r="K22" s="152">
        <v>101</v>
      </c>
    </row>
    <row r="23" spans="1:11">
      <c r="A23" s="110" t="s">
        <v>229</v>
      </c>
      <c r="B23" s="151">
        <v>1315</v>
      </c>
      <c r="C23" s="152">
        <v>381</v>
      </c>
      <c r="D23" s="152">
        <v>853</v>
      </c>
      <c r="E23" s="152">
        <v>3</v>
      </c>
      <c r="F23" s="155">
        <v>78</v>
      </c>
      <c r="G23" s="151">
        <f t="shared" si="1"/>
        <v>1264</v>
      </c>
      <c r="H23" s="152">
        <v>212</v>
      </c>
      <c r="I23" s="152">
        <v>908</v>
      </c>
      <c r="J23" s="152">
        <v>9</v>
      </c>
      <c r="K23" s="152">
        <v>135</v>
      </c>
    </row>
    <row r="24" spans="1:11">
      <c r="A24" s="110" t="s">
        <v>230</v>
      </c>
      <c r="B24" s="151">
        <v>1586</v>
      </c>
      <c r="C24" s="152">
        <v>433</v>
      </c>
      <c r="D24" s="152">
        <v>1043</v>
      </c>
      <c r="E24" s="152">
        <v>6</v>
      </c>
      <c r="F24" s="155">
        <v>104</v>
      </c>
      <c r="G24" s="151">
        <f t="shared" si="1"/>
        <v>1622</v>
      </c>
      <c r="H24" s="152">
        <v>237</v>
      </c>
      <c r="I24" s="152">
        <v>1153</v>
      </c>
      <c r="J24" s="152">
        <v>24</v>
      </c>
      <c r="K24" s="152">
        <v>208</v>
      </c>
    </row>
    <row r="25" spans="1:11">
      <c r="A25" s="110" t="s">
        <v>231</v>
      </c>
      <c r="B25" s="151">
        <v>1478</v>
      </c>
      <c r="C25" s="152">
        <v>357</v>
      </c>
      <c r="D25" s="152">
        <v>1002</v>
      </c>
      <c r="E25" s="152">
        <v>12</v>
      </c>
      <c r="F25" s="155">
        <v>107</v>
      </c>
      <c r="G25" s="151">
        <f t="shared" si="1"/>
        <v>1419</v>
      </c>
      <c r="H25" s="152">
        <v>207</v>
      </c>
      <c r="I25" s="152">
        <v>1014</v>
      </c>
      <c r="J25" s="152">
        <v>39</v>
      </c>
      <c r="K25" s="152">
        <v>159</v>
      </c>
    </row>
    <row r="26" spans="1:11">
      <c r="A26" s="110" t="s">
        <v>308</v>
      </c>
      <c r="B26" s="151">
        <v>1445</v>
      </c>
      <c r="C26" s="152">
        <v>289</v>
      </c>
      <c r="D26" s="152">
        <v>1021</v>
      </c>
      <c r="E26" s="152">
        <v>25</v>
      </c>
      <c r="F26" s="155">
        <v>110</v>
      </c>
      <c r="G26" s="151">
        <f t="shared" si="1"/>
        <v>1520</v>
      </c>
      <c r="H26" s="152">
        <v>134</v>
      </c>
      <c r="I26" s="152">
        <v>1143</v>
      </c>
      <c r="J26" s="152">
        <v>67</v>
      </c>
      <c r="K26" s="152">
        <v>176</v>
      </c>
    </row>
    <row r="27" spans="1:11">
      <c r="A27" s="110" t="s">
        <v>309</v>
      </c>
      <c r="B27" s="151">
        <v>1590</v>
      </c>
      <c r="C27" s="152">
        <v>246</v>
      </c>
      <c r="D27" s="152">
        <v>1195</v>
      </c>
      <c r="E27" s="152">
        <v>25</v>
      </c>
      <c r="F27" s="155">
        <v>124</v>
      </c>
      <c r="G27" s="151">
        <f t="shared" si="1"/>
        <v>1662</v>
      </c>
      <c r="H27" s="152">
        <v>118</v>
      </c>
      <c r="I27" s="152">
        <v>1259</v>
      </c>
      <c r="J27" s="152">
        <v>130</v>
      </c>
      <c r="K27" s="152">
        <v>155</v>
      </c>
    </row>
    <row r="28" spans="1:11">
      <c r="A28" s="110" t="s">
        <v>253</v>
      </c>
      <c r="B28" s="151">
        <v>1815</v>
      </c>
      <c r="C28" s="152">
        <v>230</v>
      </c>
      <c r="D28" s="152">
        <v>1394</v>
      </c>
      <c r="E28" s="152">
        <v>88</v>
      </c>
      <c r="F28" s="155">
        <v>103</v>
      </c>
      <c r="G28" s="151">
        <f t="shared" si="1"/>
        <v>1794</v>
      </c>
      <c r="H28" s="152">
        <v>90</v>
      </c>
      <c r="I28" s="152">
        <v>1323</v>
      </c>
      <c r="J28" s="152">
        <v>228</v>
      </c>
      <c r="K28" s="152">
        <v>153</v>
      </c>
    </row>
    <row r="29" spans="1:11">
      <c r="A29" s="110" t="s">
        <v>310</v>
      </c>
      <c r="B29" s="151">
        <v>1765</v>
      </c>
      <c r="C29" s="152">
        <v>169</v>
      </c>
      <c r="D29" s="152">
        <v>1390</v>
      </c>
      <c r="E29" s="152">
        <v>116</v>
      </c>
      <c r="F29" s="155">
        <v>90</v>
      </c>
      <c r="G29" s="151">
        <f t="shared" si="1"/>
        <v>1841</v>
      </c>
      <c r="H29" s="152">
        <v>75</v>
      </c>
      <c r="I29" s="152">
        <v>1265</v>
      </c>
      <c r="J29" s="152">
        <v>365</v>
      </c>
      <c r="K29" s="152">
        <v>136</v>
      </c>
    </row>
    <row r="30" spans="1:11">
      <c r="A30" s="110" t="s">
        <v>311</v>
      </c>
      <c r="B30" s="151">
        <v>1228</v>
      </c>
      <c r="C30" s="152">
        <v>56</v>
      </c>
      <c r="D30" s="152">
        <v>1010</v>
      </c>
      <c r="E30" s="152">
        <v>111</v>
      </c>
      <c r="F30" s="155">
        <v>51</v>
      </c>
      <c r="G30" s="151">
        <f t="shared" si="1"/>
        <v>1522</v>
      </c>
      <c r="H30" s="152">
        <v>57</v>
      </c>
      <c r="I30" s="152">
        <v>868</v>
      </c>
      <c r="J30" s="152">
        <v>519</v>
      </c>
      <c r="K30" s="152">
        <v>78</v>
      </c>
    </row>
    <row r="31" spans="1:11">
      <c r="A31" s="110" t="s">
        <v>312</v>
      </c>
      <c r="B31" s="151">
        <v>876</v>
      </c>
      <c r="C31" s="152">
        <v>36</v>
      </c>
      <c r="D31" s="152">
        <v>685</v>
      </c>
      <c r="E31" s="152">
        <v>130</v>
      </c>
      <c r="F31" s="155">
        <v>25</v>
      </c>
      <c r="G31" s="151">
        <f t="shared" si="1"/>
        <v>1293</v>
      </c>
      <c r="H31" s="152">
        <v>32</v>
      </c>
      <c r="I31" s="152">
        <v>554</v>
      </c>
      <c r="J31" s="152">
        <v>665</v>
      </c>
      <c r="K31" s="152">
        <v>42</v>
      </c>
    </row>
    <row r="32" spans="1:11">
      <c r="A32" s="110" t="s">
        <v>313</v>
      </c>
      <c r="B32" s="151">
        <v>636</v>
      </c>
      <c r="C32" s="152">
        <v>9</v>
      </c>
      <c r="D32" s="152">
        <v>453</v>
      </c>
      <c r="E32" s="152">
        <v>165</v>
      </c>
      <c r="F32" s="155">
        <v>9</v>
      </c>
      <c r="G32" s="151">
        <f t="shared" si="1"/>
        <v>1179</v>
      </c>
      <c r="H32" s="152">
        <v>30</v>
      </c>
      <c r="I32" s="152">
        <v>303</v>
      </c>
      <c r="J32" s="152">
        <v>822</v>
      </c>
      <c r="K32" s="152">
        <v>24</v>
      </c>
    </row>
    <row r="33" spans="1:15">
      <c r="A33" s="110" t="s">
        <v>314</v>
      </c>
      <c r="B33" s="151">
        <v>314</v>
      </c>
      <c r="C33" s="152">
        <v>6</v>
      </c>
      <c r="D33" s="152">
        <v>161</v>
      </c>
      <c r="E33" s="152">
        <v>146</v>
      </c>
      <c r="F33" s="155">
        <v>1</v>
      </c>
      <c r="G33" s="151">
        <f t="shared" si="1"/>
        <v>705</v>
      </c>
      <c r="H33" s="152">
        <v>29</v>
      </c>
      <c r="I33" s="152">
        <v>76</v>
      </c>
      <c r="J33" s="152">
        <v>584</v>
      </c>
      <c r="K33" s="152">
        <v>16</v>
      </c>
    </row>
    <row r="34" spans="1:15">
      <c r="A34" s="110" t="s">
        <v>315</v>
      </c>
      <c r="B34" s="151">
        <v>32</v>
      </c>
      <c r="C34" s="153" t="s">
        <v>267</v>
      </c>
      <c r="D34" s="152">
        <v>11</v>
      </c>
      <c r="E34" s="152">
        <v>21</v>
      </c>
      <c r="F34" s="154" t="s">
        <v>267</v>
      </c>
      <c r="G34" s="151">
        <f t="shared" si="1"/>
        <v>191</v>
      </c>
      <c r="H34" s="152">
        <v>5</v>
      </c>
      <c r="I34" s="152">
        <v>3</v>
      </c>
      <c r="J34" s="152">
        <v>179</v>
      </c>
      <c r="K34" s="152">
        <v>4</v>
      </c>
    </row>
    <row r="35" spans="1:15">
      <c r="A35" s="188" t="s">
        <v>318</v>
      </c>
      <c r="B35" s="126">
        <v>3</v>
      </c>
      <c r="C35" s="156" t="s">
        <v>267</v>
      </c>
      <c r="D35" s="156" t="s">
        <v>267</v>
      </c>
      <c r="E35" s="127">
        <v>3</v>
      </c>
      <c r="F35" s="157" t="s">
        <v>267</v>
      </c>
      <c r="G35" s="126">
        <f t="shared" si="1"/>
        <v>23</v>
      </c>
      <c r="H35" s="127">
        <v>2</v>
      </c>
      <c r="I35" s="127">
        <v>1</v>
      </c>
      <c r="J35" s="127">
        <v>18</v>
      </c>
      <c r="K35" s="127">
        <v>2</v>
      </c>
    </row>
    <row r="36" spans="1:15">
      <c r="A36" s="108" t="s">
        <v>316</v>
      </c>
      <c r="K36" s="109" t="s">
        <v>175</v>
      </c>
    </row>
    <row r="39" spans="1:15">
      <c r="A39" s="108" t="s">
        <v>320</v>
      </c>
    </row>
    <row r="40" spans="1:15">
      <c r="O40" s="109" t="s">
        <v>165</v>
      </c>
    </row>
    <row r="41" spans="1:15">
      <c r="A41" s="299" t="s">
        <v>457</v>
      </c>
      <c r="B41" s="299" t="s">
        <v>321</v>
      </c>
      <c r="C41" s="297"/>
      <c r="D41" s="297"/>
      <c r="E41" s="297"/>
      <c r="F41" s="297"/>
      <c r="G41" s="297"/>
      <c r="H41" s="297" t="s">
        <v>322</v>
      </c>
      <c r="I41" s="297"/>
      <c r="J41" s="297"/>
      <c r="K41" s="297"/>
      <c r="L41" s="297" t="s">
        <v>323</v>
      </c>
      <c r="M41" s="297"/>
      <c r="N41" s="297"/>
      <c r="O41" s="313" t="s">
        <v>329</v>
      </c>
    </row>
    <row r="42" spans="1:15" ht="42" customHeight="1" thickBot="1">
      <c r="A42" s="308"/>
      <c r="B42" s="121" t="s">
        <v>295</v>
      </c>
      <c r="C42" s="73" t="s">
        <v>433</v>
      </c>
      <c r="D42" s="73" t="s">
        <v>434</v>
      </c>
      <c r="E42" s="73" t="s">
        <v>435</v>
      </c>
      <c r="F42" s="73" t="s">
        <v>436</v>
      </c>
      <c r="G42" s="73" t="s">
        <v>437</v>
      </c>
      <c r="H42" s="122" t="s">
        <v>295</v>
      </c>
      <c r="I42" s="73" t="s">
        <v>438</v>
      </c>
      <c r="J42" s="73" t="s">
        <v>439</v>
      </c>
      <c r="K42" s="73" t="s">
        <v>440</v>
      </c>
      <c r="L42" s="122" t="s">
        <v>432</v>
      </c>
      <c r="M42" s="122" t="s">
        <v>330</v>
      </c>
      <c r="N42" s="122" t="s">
        <v>324</v>
      </c>
      <c r="O42" s="314"/>
    </row>
    <row r="43" spans="1:15" ht="14.25" thickTop="1">
      <c r="A43" s="110" t="s">
        <v>191</v>
      </c>
      <c r="B43" s="111">
        <v>46338</v>
      </c>
      <c r="C43" s="111">
        <v>16152</v>
      </c>
      <c r="D43" s="111">
        <v>5047</v>
      </c>
      <c r="E43" s="111">
        <v>18185</v>
      </c>
      <c r="F43" s="111">
        <v>6575</v>
      </c>
      <c r="G43" s="111">
        <v>345</v>
      </c>
      <c r="H43" s="111">
        <v>46289</v>
      </c>
      <c r="I43" s="111">
        <v>39418</v>
      </c>
      <c r="J43" s="111">
        <v>6778</v>
      </c>
      <c r="K43" s="111">
        <v>93</v>
      </c>
      <c r="L43" s="158" t="s">
        <v>325</v>
      </c>
      <c r="M43" s="111">
        <v>6871</v>
      </c>
      <c r="N43" s="111">
        <v>6920</v>
      </c>
      <c r="O43" s="159">
        <v>99.9</v>
      </c>
    </row>
    <row r="44" spans="1:15">
      <c r="A44" s="110" t="s">
        <v>192</v>
      </c>
      <c r="B44" s="111">
        <v>53123</v>
      </c>
      <c r="C44" s="111">
        <v>19150</v>
      </c>
      <c r="D44" s="111">
        <v>5657</v>
      </c>
      <c r="E44" s="111">
        <v>21025</v>
      </c>
      <c r="F44" s="111">
        <v>6515</v>
      </c>
      <c r="G44" s="111">
        <v>464</v>
      </c>
      <c r="H44" s="111">
        <v>52558</v>
      </c>
      <c r="I44" s="111">
        <v>46144</v>
      </c>
      <c r="J44" s="111">
        <v>6296</v>
      </c>
      <c r="K44" s="111">
        <v>118</v>
      </c>
      <c r="L44" s="158" t="s">
        <v>326</v>
      </c>
      <c r="M44" s="111">
        <v>6414</v>
      </c>
      <c r="N44" s="111">
        <v>6979</v>
      </c>
      <c r="O44" s="159">
        <v>98.9</v>
      </c>
    </row>
    <row r="45" spans="1:15">
      <c r="A45" s="110" t="s">
        <v>193</v>
      </c>
      <c r="B45" s="111">
        <v>51265</v>
      </c>
      <c r="C45" s="111">
        <v>18422</v>
      </c>
      <c r="D45" s="111">
        <v>4595</v>
      </c>
      <c r="E45" s="111">
        <v>19065</v>
      </c>
      <c r="F45" s="111">
        <v>6820</v>
      </c>
      <c r="G45" s="111">
        <v>314</v>
      </c>
      <c r="H45" s="111">
        <v>50077</v>
      </c>
      <c r="I45" s="111">
        <v>44131</v>
      </c>
      <c r="J45" s="111">
        <v>5834</v>
      </c>
      <c r="K45" s="111">
        <v>112</v>
      </c>
      <c r="L45" s="158" t="s">
        <v>327</v>
      </c>
      <c r="M45" s="111">
        <v>5946</v>
      </c>
      <c r="N45" s="111">
        <v>7134</v>
      </c>
      <c r="O45" s="159">
        <v>97.7</v>
      </c>
    </row>
    <row r="46" spans="1:15">
      <c r="A46" s="110" t="s">
        <v>50</v>
      </c>
      <c r="B46" s="111">
        <v>48676</v>
      </c>
      <c r="C46" s="111">
        <v>17409</v>
      </c>
      <c r="D46" s="111">
        <v>4128</v>
      </c>
      <c r="E46" s="111">
        <v>18310</v>
      </c>
      <c r="F46" s="111">
        <v>6940</v>
      </c>
      <c r="G46" s="111">
        <v>356</v>
      </c>
      <c r="H46" s="111">
        <v>47479</v>
      </c>
      <c r="I46" s="111">
        <v>41380</v>
      </c>
      <c r="J46" s="111">
        <v>5948</v>
      </c>
      <c r="K46" s="111">
        <v>151</v>
      </c>
      <c r="L46" s="158" t="s">
        <v>328</v>
      </c>
      <c r="M46" s="111">
        <v>6099</v>
      </c>
      <c r="N46" s="111">
        <v>7296</v>
      </c>
      <c r="O46" s="159">
        <v>97.5</v>
      </c>
    </row>
    <row r="47" spans="1:15">
      <c r="A47" s="174" t="s">
        <v>496</v>
      </c>
      <c r="B47" s="146">
        <v>45337</v>
      </c>
      <c r="C47" s="146">
        <v>15056</v>
      </c>
      <c r="D47" s="146">
        <v>3599</v>
      </c>
      <c r="E47" s="146">
        <v>16620</v>
      </c>
      <c r="F47" s="146">
        <v>6703</v>
      </c>
      <c r="G47" s="146">
        <v>344</v>
      </c>
      <c r="H47" s="146">
        <v>44211</v>
      </c>
      <c r="I47" s="146">
        <v>38290</v>
      </c>
      <c r="J47" s="146">
        <v>5796</v>
      </c>
      <c r="K47" s="146">
        <v>125</v>
      </c>
      <c r="L47" s="177" t="s">
        <v>524</v>
      </c>
      <c r="M47" s="146">
        <v>5921</v>
      </c>
      <c r="N47" s="146">
        <v>7047</v>
      </c>
      <c r="O47" s="178">
        <v>97.5</v>
      </c>
    </row>
    <row r="48" spans="1:15">
      <c r="O48" s="109" t="s">
        <v>175</v>
      </c>
    </row>
  </sheetData>
  <mergeCells count="12">
    <mergeCell ref="A41:A42"/>
    <mergeCell ref="B41:G41"/>
    <mergeCell ref="H41:K41"/>
    <mergeCell ref="L41:N41"/>
    <mergeCell ref="O41:O42"/>
    <mergeCell ref="A3:A4"/>
    <mergeCell ref="A15:A16"/>
    <mergeCell ref="J3:J4"/>
    <mergeCell ref="K3:K4"/>
    <mergeCell ref="B3:I3"/>
    <mergeCell ref="B15:F15"/>
    <mergeCell ref="G15:K15"/>
  </mergeCells>
  <phoneticPr fontId="2"/>
  <pageMargins left="0.7" right="0.7" top="0.75" bottom="0.75" header="0.3" footer="0.3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1266"/>
  <sheetViews>
    <sheetView zoomScale="85" zoomScaleNormal="8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1" sqref="N1"/>
    </sheetView>
  </sheetViews>
  <sheetFormatPr defaultColWidth="9.875" defaultRowHeight="14.65" customHeight="1"/>
  <cols>
    <col min="1" max="1" width="9.375" style="160" customWidth="1"/>
    <col min="2" max="16" width="8.5" style="160" customWidth="1"/>
    <col min="17" max="16384" width="9.875" style="160"/>
  </cols>
  <sheetData>
    <row r="1" spans="1:16" ht="19.5" customHeight="1">
      <c r="A1" s="108" t="s">
        <v>331</v>
      </c>
    </row>
    <row r="2" spans="1:16" ht="15" customHeight="1">
      <c r="A2" s="161"/>
      <c r="B2" s="162"/>
      <c r="C2" s="162"/>
      <c r="D2" s="162"/>
      <c r="E2" s="162"/>
      <c r="F2" s="162"/>
      <c r="G2" s="162"/>
      <c r="H2" s="162"/>
      <c r="I2" s="162"/>
      <c r="J2" s="163"/>
      <c r="K2" s="162"/>
      <c r="L2" s="162"/>
      <c r="M2" s="162"/>
      <c r="N2" s="162"/>
      <c r="O2" s="162"/>
      <c r="P2" s="163" t="s">
        <v>526</v>
      </c>
    </row>
    <row r="3" spans="1:16" s="46" customFormat="1" ht="15" customHeight="1">
      <c r="A3" s="320" t="s">
        <v>242</v>
      </c>
      <c r="B3" s="322" t="s">
        <v>332</v>
      </c>
      <c r="C3" s="319"/>
      <c r="D3" s="319"/>
      <c r="E3" s="319" t="s">
        <v>333</v>
      </c>
      <c r="F3" s="319"/>
      <c r="G3" s="319"/>
      <c r="H3" s="319" t="s">
        <v>334</v>
      </c>
      <c r="I3" s="319"/>
      <c r="J3" s="319"/>
      <c r="K3" s="319" t="s">
        <v>335</v>
      </c>
      <c r="L3" s="319"/>
      <c r="M3" s="319"/>
      <c r="N3" s="319" t="s">
        <v>514</v>
      </c>
      <c r="O3" s="319"/>
      <c r="P3" s="319"/>
    </row>
    <row r="4" spans="1:16" s="46" customFormat="1" ht="15" customHeight="1" thickBot="1">
      <c r="A4" s="321"/>
      <c r="B4" s="101" t="s">
        <v>336</v>
      </c>
      <c r="C4" s="102" t="s">
        <v>2</v>
      </c>
      <c r="D4" s="102" t="s">
        <v>3</v>
      </c>
      <c r="E4" s="103" t="s">
        <v>336</v>
      </c>
      <c r="F4" s="102" t="s">
        <v>2</v>
      </c>
      <c r="G4" s="102" t="s">
        <v>3</v>
      </c>
      <c r="H4" s="103" t="s">
        <v>336</v>
      </c>
      <c r="I4" s="102" t="s">
        <v>2</v>
      </c>
      <c r="J4" s="102" t="s">
        <v>3</v>
      </c>
      <c r="K4" s="103" t="s">
        <v>336</v>
      </c>
      <c r="L4" s="102" t="s">
        <v>2</v>
      </c>
      <c r="M4" s="102" t="s">
        <v>3</v>
      </c>
      <c r="N4" s="103" t="s">
        <v>336</v>
      </c>
      <c r="O4" s="102" t="s">
        <v>2</v>
      </c>
      <c r="P4" s="102" t="s">
        <v>3</v>
      </c>
    </row>
    <row r="5" spans="1:16" s="46" customFormat="1" ht="15" customHeight="1" thickTop="1">
      <c r="A5" s="74" t="s">
        <v>337</v>
      </c>
      <c r="B5" s="51">
        <v>46339</v>
      </c>
      <c r="C5" s="80">
        <v>22445</v>
      </c>
      <c r="D5" s="80">
        <v>23894</v>
      </c>
      <c r="E5" s="80">
        <v>53177</v>
      </c>
      <c r="F5" s="80">
        <v>25727</v>
      </c>
      <c r="G5" s="80">
        <v>27450</v>
      </c>
      <c r="H5" s="80">
        <v>51265</v>
      </c>
      <c r="I5" s="80">
        <v>24732</v>
      </c>
      <c r="J5" s="80">
        <v>26533</v>
      </c>
      <c r="K5" s="80">
        <v>48676</v>
      </c>
      <c r="L5" s="80">
        <v>23489</v>
      </c>
      <c r="M5" s="80">
        <v>25187</v>
      </c>
      <c r="N5" s="80">
        <v>45337</v>
      </c>
      <c r="O5" s="80">
        <v>21942</v>
      </c>
      <c r="P5" s="80">
        <v>23395</v>
      </c>
    </row>
    <row r="6" spans="1:16" s="46" customFormat="1" ht="15" customHeight="1">
      <c r="A6" s="75" t="s">
        <v>243</v>
      </c>
      <c r="B6" s="76">
        <v>2343</v>
      </c>
      <c r="C6" s="81">
        <v>1225</v>
      </c>
      <c r="D6" s="81">
        <v>1118</v>
      </c>
      <c r="E6" s="81">
        <v>2366</v>
      </c>
      <c r="F6" s="81">
        <v>1180</v>
      </c>
      <c r="G6" s="81">
        <v>1186</v>
      </c>
      <c r="H6" s="81">
        <v>1923</v>
      </c>
      <c r="I6" s="81">
        <v>972</v>
      </c>
      <c r="J6" s="81">
        <v>951</v>
      </c>
      <c r="K6" s="81">
        <v>1652</v>
      </c>
      <c r="L6" s="81">
        <v>848</v>
      </c>
      <c r="M6" s="81">
        <v>804</v>
      </c>
      <c r="N6" s="81">
        <v>1305</v>
      </c>
      <c r="O6" s="81">
        <v>703</v>
      </c>
      <c r="P6" s="81">
        <v>602</v>
      </c>
    </row>
    <row r="7" spans="1:16" s="46" customFormat="1" ht="15" customHeight="1">
      <c r="A7" s="77">
        <v>0</v>
      </c>
      <c r="B7" s="78">
        <v>448</v>
      </c>
      <c r="C7" s="82">
        <v>235</v>
      </c>
      <c r="D7" s="82">
        <v>213</v>
      </c>
      <c r="E7" s="82">
        <v>451</v>
      </c>
      <c r="F7" s="82">
        <v>227</v>
      </c>
      <c r="G7" s="82">
        <v>224</v>
      </c>
      <c r="H7" s="82">
        <v>342</v>
      </c>
      <c r="I7" s="82">
        <v>182</v>
      </c>
      <c r="J7" s="82">
        <v>160</v>
      </c>
      <c r="K7" s="82">
        <v>300</v>
      </c>
      <c r="L7" s="82">
        <v>138</v>
      </c>
      <c r="M7" s="82">
        <v>162</v>
      </c>
      <c r="N7" s="82">
        <v>228</v>
      </c>
      <c r="O7" s="82">
        <v>120</v>
      </c>
      <c r="P7" s="82">
        <v>108</v>
      </c>
    </row>
    <row r="8" spans="1:16" s="46" customFormat="1" ht="15" customHeight="1">
      <c r="A8" s="77">
        <v>1</v>
      </c>
      <c r="B8" s="78">
        <v>458</v>
      </c>
      <c r="C8" s="82">
        <v>224</v>
      </c>
      <c r="D8" s="82">
        <v>234</v>
      </c>
      <c r="E8" s="82">
        <v>439</v>
      </c>
      <c r="F8" s="82">
        <v>232</v>
      </c>
      <c r="G8" s="82">
        <v>207</v>
      </c>
      <c r="H8" s="82">
        <v>351</v>
      </c>
      <c r="I8" s="82">
        <v>177</v>
      </c>
      <c r="J8" s="82">
        <v>174</v>
      </c>
      <c r="K8" s="82">
        <v>320</v>
      </c>
      <c r="L8" s="82">
        <v>172</v>
      </c>
      <c r="M8" s="82">
        <v>148</v>
      </c>
      <c r="N8" s="82">
        <v>246</v>
      </c>
      <c r="O8" s="82">
        <v>127</v>
      </c>
      <c r="P8" s="82">
        <v>119</v>
      </c>
    </row>
    <row r="9" spans="1:16" s="46" customFormat="1" ht="15" customHeight="1">
      <c r="A9" s="77">
        <v>2</v>
      </c>
      <c r="B9" s="78">
        <v>491</v>
      </c>
      <c r="C9" s="82">
        <v>259</v>
      </c>
      <c r="D9" s="82">
        <v>232</v>
      </c>
      <c r="E9" s="82">
        <v>481</v>
      </c>
      <c r="F9" s="82">
        <v>235</v>
      </c>
      <c r="G9" s="82">
        <v>246</v>
      </c>
      <c r="H9" s="82">
        <v>412</v>
      </c>
      <c r="I9" s="82">
        <v>200</v>
      </c>
      <c r="J9" s="82">
        <v>212</v>
      </c>
      <c r="K9" s="82">
        <v>358</v>
      </c>
      <c r="L9" s="82">
        <v>182</v>
      </c>
      <c r="M9" s="82">
        <v>176</v>
      </c>
      <c r="N9" s="82">
        <v>275</v>
      </c>
      <c r="O9" s="82">
        <v>138</v>
      </c>
      <c r="P9" s="82">
        <v>137</v>
      </c>
    </row>
    <row r="10" spans="1:16" s="46" customFormat="1" ht="15" customHeight="1">
      <c r="A10" s="77">
        <v>3</v>
      </c>
      <c r="B10" s="78">
        <v>477</v>
      </c>
      <c r="C10" s="82">
        <v>248</v>
      </c>
      <c r="D10" s="82">
        <v>229</v>
      </c>
      <c r="E10" s="82">
        <v>482</v>
      </c>
      <c r="F10" s="82">
        <v>238</v>
      </c>
      <c r="G10" s="82">
        <v>244</v>
      </c>
      <c r="H10" s="82">
        <v>406</v>
      </c>
      <c r="I10" s="82">
        <v>214</v>
      </c>
      <c r="J10" s="82">
        <v>192</v>
      </c>
      <c r="K10" s="82">
        <v>321</v>
      </c>
      <c r="L10" s="82">
        <v>165</v>
      </c>
      <c r="M10" s="82">
        <v>156</v>
      </c>
      <c r="N10" s="82">
        <v>269</v>
      </c>
      <c r="O10" s="82">
        <v>152</v>
      </c>
      <c r="P10" s="82">
        <v>117</v>
      </c>
    </row>
    <row r="11" spans="1:16" s="46" customFormat="1" ht="15" customHeight="1">
      <c r="A11" s="74">
        <v>4</v>
      </c>
      <c r="B11" s="79">
        <v>469</v>
      </c>
      <c r="C11" s="83">
        <v>259</v>
      </c>
      <c r="D11" s="83">
        <v>210</v>
      </c>
      <c r="E11" s="83">
        <v>513</v>
      </c>
      <c r="F11" s="83">
        <v>248</v>
      </c>
      <c r="G11" s="83">
        <v>265</v>
      </c>
      <c r="H11" s="83">
        <v>412</v>
      </c>
      <c r="I11" s="83">
        <v>199</v>
      </c>
      <c r="J11" s="83">
        <v>213</v>
      </c>
      <c r="K11" s="83">
        <v>353</v>
      </c>
      <c r="L11" s="83">
        <v>191</v>
      </c>
      <c r="M11" s="83">
        <v>162</v>
      </c>
      <c r="N11" s="83">
        <v>287</v>
      </c>
      <c r="O11" s="83">
        <v>166</v>
      </c>
      <c r="P11" s="83">
        <v>121</v>
      </c>
    </row>
    <row r="12" spans="1:16" s="46" customFormat="1" ht="15" customHeight="1">
      <c r="A12" s="75" t="s">
        <v>244</v>
      </c>
      <c r="B12" s="76">
        <v>2340</v>
      </c>
      <c r="C12" s="81">
        <v>1212</v>
      </c>
      <c r="D12" s="81">
        <v>1128</v>
      </c>
      <c r="E12" s="81">
        <v>2636</v>
      </c>
      <c r="F12" s="81">
        <v>1399</v>
      </c>
      <c r="G12" s="81">
        <v>1237</v>
      </c>
      <c r="H12" s="81">
        <v>2305</v>
      </c>
      <c r="I12" s="81">
        <v>1150</v>
      </c>
      <c r="J12" s="81">
        <v>1155</v>
      </c>
      <c r="K12" s="81">
        <v>1930</v>
      </c>
      <c r="L12" s="81">
        <v>978</v>
      </c>
      <c r="M12" s="81">
        <v>952</v>
      </c>
      <c r="N12" s="81">
        <v>1568</v>
      </c>
      <c r="O12" s="81">
        <v>805</v>
      </c>
      <c r="P12" s="81">
        <v>763</v>
      </c>
    </row>
    <row r="13" spans="1:16" s="46" customFormat="1" ht="15" customHeight="1">
      <c r="A13" s="77">
        <v>5</v>
      </c>
      <c r="B13" s="78">
        <v>505</v>
      </c>
      <c r="C13" s="82">
        <v>272</v>
      </c>
      <c r="D13" s="82">
        <v>233</v>
      </c>
      <c r="E13" s="82">
        <v>477</v>
      </c>
      <c r="F13" s="82">
        <v>261</v>
      </c>
      <c r="G13" s="82">
        <v>216</v>
      </c>
      <c r="H13" s="82">
        <v>430</v>
      </c>
      <c r="I13" s="82">
        <v>217</v>
      </c>
      <c r="J13" s="82">
        <v>213</v>
      </c>
      <c r="K13" s="82">
        <v>345</v>
      </c>
      <c r="L13" s="82">
        <v>181</v>
      </c>
      <c r="M13" s="82">
        <v>164</v>
      </c>
      <c r="N13" s="82">
        <v>299</v>
      </c>
      <c r="O13" s="82">
        <v>145</v>
      </c>
      <c r="P13" s="82">
        <v>154</v>
      </c>
    </row>
    <row r="14" spans="1:16" s="46" customFormat="1" ht="15" customHeight="1">
      <c r="A14" s="77">
        <v>6</v>
      </c>
      <c r="B14" s="78">
        <v>429</v>
      </c>
      <c r="C14" s="82">
        <v>225</v>
      </c>
      <c r="D14" s="82">
        <v>204</v>
      </c>
      <c r="E14" s="82">
        <v>530</v>
      </c>
      <c r="F14" s="82">
        <v>263</v>
      </c>
      <c r="G14" s="82">
        <v>267</v>
      </c>
      <c r="H14" s="82">
        <v>452</v>
      </c>
      <c r="I14" s="82">
        <v>231</v>
      </c>
      <c r="J14" s="82">
        <v>221</v>
      </c>
      <c r="K14" s="82">
        <v>360</v>
      </c>
      <c r="L14" s="82">
        <v>175</v>
      </c>
      <c r="M14" s="82">
        <v>185</v>
      </c>
      <c r="N14" s="82">
        <v>305</v>
      </c>
      <c r="O14" s="82">
        <v>168</v>
      </c>
      <c r="P14" s="82">
        <v>137</v>
      </c>
    </row>
    <row r="15" spans="1:16" s="46" customFormat="1" ht="15" customHeight="1">
      <c r="A15" s="77">
        <v>7</v>
      </c>
      <c r="B15" s="78">
        <v>472</v>
      </c>
      <c r="C15" s="82">
        <v>233</v>
      </c>
      <c r="D15" s="82">
        <v>239</v>
      </c>
      <c r="E15" s="82">
        <v>541</v>
      </c>
      <c r="F15" s="82">
        <v>284</v>
      </c>
      <c r="G15" s="82">
        <v>257</v>
      </c>
      <c r="H15" s="82">
        <v>465</v>
      </c>
      <c r="I15" s="82">
        <v>224</v>
      </c>
      <c r="J15" s="82">
        <v>241</v>
      </c>
      <c r="K15" s="82">
        <v>405</v>
      </c>
      <c r="L15" s="82">
        <v>209</v>
      </c>
      <c r="M15" s="82">
        <v>196</v>
      </c>
      <c r="N15" s="82">
        <v>345</v>
      </c>
      <c r="O15" s="82">
        <v>162</v>
      </c>
      <c r="P15" s="82">
        <v>183</v>
      </c>
    </row>
    <row r="16" spans="1:16" s="46" customFormat="1" ht="15" customHeight="1">
      <c r="A16" s="77">
        <v>8</v>
      </c>
      <c r="B16" s="78">
        <v>481</v>
      </c>
      <c r="C16" s="82">
        <v>257</v>
      </c>
      <c r="D16" s="82">
        <v>224</v>
      </c>
      <c r="E16" s="82">
        <v>547</v>
      </c>
      <c r="F16" s="82">
        <v>291</v>
      </c>
      <c r="G16" s="82">
        <v>256</v>
      </c>
      <c r="H16" s="82">
        <v>477</v>
      </c>
      <c r="I16" s="82">
        <v>237</v>
      </c>
      <c r="J16" s="82">
        <v>240</v>
      </c>
      <c r="K16" s="82">
        <v>415</v>
      </c>
      <c r="L16" s="82">
        <v>220</v>
      </c>
      <c r="M16" s="82">
        <v>195</v>
      </c>
      <c r="N16" s="82">
        <v>300</v>
      </c>
      <c r="O16" s="82">
        <v>158</v>
      </c>
      <c r="P16" s="82">
        <v>142</v>
      </c>
    </row>
    <row r="17" spans="1:16" s="46" customFormat="1" ht="15" customHeight="1">
      <c r="A17" s="74">
        <v>9</v>
      </c>
      <c r="B17" s="79">
        <v>453</v>
      </c>
      <c r="C17" s="83">
        <v>225</v>
      </c>
      <c r="D17" s="83">
        <v>228</v>
      </c>
      <c r="E17" s="83">
        <v>541</v>
      </c>
      <c r="F17" s="83">
        <v>300</v>
      </c>
      <c r="G17" s="83">
        <v>241</v>
      </c>
      <c r="H17" s="83">
        <v>481</v>
      </c>
      <c r="I17" s="83">
        <v>241</v>
      </c>
      <c r="J17" s="83">
        <v>240</v>
      </c>
      <c r="K17" s="83">
        <v>405</v>
      </c>
      <c r="L17" s="83">
        <v>193</v>
      </c>
      <c r="M17" s="83">
        <v>212</v>
      </c>
      <c r="N17" s="83">
        <v>319</v>
      </c>
      <c r="O17" s="83">
        <v>172</v>
      </c>
      <c r="P17" s="83">
        <v>147</v>
      </c>
    </row>
    <row r="18" spans="1:16" s="46" customFormat="1" ht="15" customHeight="1">
      <c r="A18" s="75" t="s">
        <v>223</v>
      </c>
      <c r="B18" s="76">
        <v>2535</v>
      </c>
      <c r="C18" s="81">
        <v>1317</v>
      </c>
      <c r="D18" s="81">
        <v>1218</v>
      </c>
      <c r="E18" s="81">
        <v>2725</v>
      </c>
      <c r="F18" s="81">
        <v>1405</v>
      </c>
      <c r="G18" s="81">
        <v>1320</v>
      </c>
      <c r="H18" s="81">
        <v>2621</v>
      </c>
      <c r="I18" s="81">
        <v>1366</v>
      </c>
      <c r="J18" s="81">
        <v>1255</v>
      </c>
      <c r="K18" s="81">
        <v>2290</v>
      </c>
      <c r="L18" s="81">
        <v>1134</v>
      </c>
      <c r="M18" s="81">
        <v>1156</v>
      </c>
      <c r="N18" s="81">
        <v>1921</v>
      </c>
      <c r="O18" s="81">
        <v>963</v>
      </c>
      <c r="P18" s="81">
        <v>958</v>
      </c>
    </row>
    <row r="19" spans="1:16" s="46" customFormat="1" ht="15" customHeight="1">
      <c r="A19" s="77">
        <v>10</v>
      </c>
      <c r="B19" s="78">
        <v>464</v>
      </c>
      <c r="C19" s="82">
        <v>253</v>
      </c>
      <c r="D19" s="82">
        <v>211</v>
      </c>
      <c r="E19" s="82">
        <v>586</v>
      </c>
      <c r="F19" s="82">
        <v>309</v>
      </c>
      <c r="G19" s="82">
        <v>277</v>
      </c>
      <c r="H19" s="82">
        <v>486</v>
      </c>
      <c r="I19" s="82">
        <v>249</v>
      </c>
      <c r="J19" s="82">
        <v>237</v>
      </c>
      <c r="K19" s="82">
        <v>454</v>
      </c>
      <c r="L19" s="82">
        <v>219</v>
      </c>
      <c r="M19" s="82">
        <v>235</v>
      </c>
      <c r="N19" s="82">
        <v>337</v>
      </c>
      <c r="O19" s="82">
        <v>169</v>
      </c>
      <c r="P19" s="82">
        <v>168</v>
      </c>
    </row>
    <row r="20" spans="1:16" s="46" customFormat="1" ht="15" customHeight="1">
      <c r="A20" s="77">
        <v>11</v>
      </c>
      <c r="B20" s="78">
        <v>525</v>
      </c>
      <c r="C20" s="82">
        <v>263</v>
      </c>
      <c r="D20" s="82">
        <v>262</v>
      </c>
      <c r="E20" s="82">
        <v>509</v>
      </c>
      <c r="F20" s="82">
        <v>259</v>
      </c>
      <c r="G20" s="82">
        <v>250</v>
      </c>
      <c r="H20" s="82">
        <v>517</v>
      </c>
      <c r="I20" s="82">
        <v>257</v>
      </c>
      <c r="J20" s="82">
        <v>260</v>
      </c>
      <c r="K20" s="82">
        <v>433</v>
      </c>
      <c r="L20" s="82">
        <v>222</v>
      </c>
      <c r="M20" s="82">
        <v>211</v>
      </c>
      <c r="N20" s="82">
        <v>343</v>
      </c>
      <c r="O20" s="82">
        <v>168</v>
      </c>
      <c r="P20" s="82">
        <v>175</v>
      </c>
    </row>
    <row r="21" spans="1:16" s="46" customFormat="1" ht="15" customHeight="1">
      <c r="A21" s="77">
        <v>12</v>
      </c>
      <c r="B21" s="78">
        <v>499</v>
      </c>
      <c r="C21" s="82">
        <v>262</v>
      </c>
      <c r="D21" s="82">
        <v>237</v>
      </c>
      <c r="E21" s="82">
        <v>544</v>
      </c>
      <c r="F21" s="82">
        <v>277</v>
      </c>
      <c r="G21" s="82">
        <v>267</v>
      </c>
      <c r="H21" s="82">
        <v>538</v>
      </c>
      <c r="I21" s="82">
        <v>282</v>
      </c>
      <c r="J21" s="82">
        <v>256</v>
      </c>
      <c r="K21" s="82">
        <v>461</v>
      </c>
      <c r="L21" s="82">
        <v>230</v>
      </c>
      <c r="M21" s="82">
        <v>231</v>
      </c>
      <c r="N21" s="82">
        <v>417</v>
      </c>
      <c r="O21" s="82">
        <v>206</v>
      </c>
      <c r="P21" s="82">
        <v>211</v>
      </c>
    </row>
    <row r="22" spans="1:16" s="46" customFormat="1" ht="15" customHeight="1">
      <c r="A22" s="77">
        <v>13</v>
      </c>
      <c r="B22" s="78">
        <v>508</v>
      </c>
      <c r="C22" s="82">
        <v>267</v>
      </c>
      <c r="D22" s="82">
        <v>241</v>
      </c>
      <c r="E22" s="82">
        <v>558</v>
      </c>
      <c r="F22" s="82">
        <v>296</v>
      </c>
      <c r="G22" s="82">
        <v>262</v>
      </c>
      <c r="H22" s="82">
        <v>534</v>
      </c>
      <c r="I22" s="82">
        <v>284</v>
      </c>
      <c r="J22" s="82">
        <v>250</v>
      </c>
      <c r="K22" s="82">
        <v>465</v>
      </c>
      <c r="L22" s="82">
        <v>228</v>
      </c>
      <c r="M22" s="82">
        <v>237</v>
      </c>
      <c r="N22" s="82">
        <v>415</v>
      </c>
      <c r="O22" s="82">
        <v>225</v>
      </c>
      <c r="P22" s="82">
        <v>190</v>
      </c>
    </row>
    <row r="23" spans="1:16" s="46" customFormat="1" ht="15" customHeight="1">
      <c r="A23" s="74">
        <v>14</v>
      </c>
      <c r="B23" s="79">
        <v>539</v>
      </c>
      <c r="C23" s="83">
        <v>272</v>
      </c>
      <c r="D23" s="83">
        <v>267</v>
      </c>
      <c r="E23" s="83">
        <v>528</v>
      </c>
      <c r="F23" s="83">
        <v>264</v>
      </c>
      <c r="G23" s="83">
        <v>264</v>
      </c>
      <c r="H23" s="83">
        <v>546</v>
      </c>
      <c r="I23" s="83">
        <v>294</v>
      </c>
      <c r="J23" s="83">
        <v>252</v>
      </c>
      <c r="K23" s="83">
        <v>477</v>
      </c>
      <c r="L23" s="83">
        <v>235</v>
      </c>
      <c r="M23" s="83">
        <v>242</v>
      </c>
      <c r="N23" s="83">
        <v>409</v>
      </c>
      <c r="O23" s="83">
        <v>195</v>
      </c>
      <c r="P23" s="83">
        <v>214</v>
      </c>
    </row>
    <row r="24" spans="1:16" s="46" customFormat="1" ht="15" customHeight="1">
      <c r="A24" s="75" t="s">
        <v>224</v>
      </c>
      <c r="B24" s="76">
        <v>2722</v>
      </c>
      <c r="C24" s="81">
        <v>1423</v>
      </c>
      <c r="D24" s="81">
        <v>1299</v>
      </c>
      <c r="E24" s="81">
        <v>2618</v>
      </c>
      <c r="F24" s="81">
        <v>1355</v>
      </c>
      <c r="G24" s="81">
        <v>1263</v>
      </c>
      <c r="H24" s="81">
        <v>2386</v>
      </c>
      <c r="I24" s="81">
        <v>1245</v>
      </c>
      <c r="J24" s="81">
        <v>1141</v>
      </c>
      <c r="K24" s="81">
        <v>2316</v>
      </c>
      <c r="L24" s="81">
        <v>1187</v>
      </c>
      <c r="M24" s="81">
        <v>1129</v>
      </c>
      <c r="N24" s="81">
        <v>2020</v>
      </c>
      <c r="O24" s="81">
        <v>986</v>
      </c>
      <c r="P24" s="81">
        <v>1034</v>
      </c>
    </row>
    <row r="25" spans="1:16" s="46" customFormat="1" ht="15" customHeight="1">
      <c r="A25" s="77">
        <v>15</v>
      </c>
      <c r="B25" s="78">
        <v>632</v>
      </c>
      <c r="C25" s="82">
        <v>339</v>
      </c>
      <c r="D25" s="82">
        <v>293</v>
      </c>
      <c r="E25" s="82">
        <v>542</v>
      </c>
      <c r="F25" s="82">
        <v>295</v>
      </c>
      <c r="G25" s="82">
        <v>247</v>
      </c>
      <c r="H25" s="82">
        <v>575</v>
      </c>
      <c r="I25" s="82">
        <v>308</v>
      </c>
      <c r="J25" s="82">
        <v>267</v>
      </c>
      <c r="K25" s="82">
        <v>486</v>
      </c>
      <c r="L25" s="82">
        <v>253</v>
      </c>
      <c r="M25" s="82">
        <v>233</v>
      </c>
      <c r="N25" s="82">
        <v>438</v>
      </c>
      <c r="O25" s="82">
        <v>210</v>
      </c>
      <c r="P25" s="82">
        <v>228</v>
      </c>
    </row>
    <row r="26" spans="1:16" s="46" customFormat="1" ht="15" customHeight="1">
      <c r="A26" s="77">
        <v>16</v>
      </c>
      <c r="B26" s="78">
        <v>592</v>
      </c>
      <c r="C26" s="82">
        <v>304</v>
      </c>
      <c r="D26" s="82">
        <v>288</v>
      </c>
      <c r="E26" s="82">
        <v>613</v>
      </c>
      <c r="F26" s="82">
        <v>314</v>
      </c>
      <c r="G26" s="82">
        <v>299</v>
      </c>
      <c r="H26" s="82">
        <v>500</v>
      </c>
      <c r="I26" s="82">
        <v>252</v>
      </c>
      <c r="J26" s="82">
        <v>248</v>
      </c>
      <c r="K26" s="82">
        <v>525</v>
      </c>
      <c r="L26" s="82">
        <v>260</v>
      </c>
      <c r="M26" s="82">
        <v>265</v>
      </c>
      <c r="N26" s="82">
        <v>421</v>
      </c>
      <c r="O26" s="82">
        <v>218</v>
      </c>
      <c r="P26" s="82">
        <v>203</v>
      </c>
    </row>
    <row r="27" spans="1:16" s="46" customFormat="1" ht="15" customHeight="1">
      <c r="A27" s="77">
        <v>17</v>
      </c>
      <c r="B27" s="78">
        <v>615</v>
      </c>
      <c r="C27" s="82">
        <v>311</v>
      </c>
      <c r="D27" s="82">
        <v>304</v>
      </c>
      <c r="E27" s="82">
        <v>594</v>
      </c>
      <c r="F27" s="82">
        <v>312</v>
      </c>
      <c r="G27" s="82">
        <v>282</v>
      </c>
      <c r="H27" s="82">
        <v>537</v>
      </c>
      <c r="I27" s="82">
        <v>278</v>
      </c>
      <c r="J27" s="82">
        <v>259</v>
      </c>
      <c r="K27" s="82">
        <v>531</v>
      </c>
      <c r="L27" s="82">
        <v>273</v>
      </c>
      <c r="M27" s="82">
        <v>258</v>
      </c>
      <c r="N27" s="82">
        <v>431</v>
      </c>
      <c r="O27" s="82">
        <v>202</v>
      </c>
      <c r="P27" s="82">
        <v>229</v>
      </c>
    </row>
    <row r="28" spans="1:16" s="46" customFormat="1" ht="15" customHeight="1">
      <c r="A28" s="77">
        <v>18</v>
      </c>
      <c r="B28" s="78">
        <v>491</v>
      </c>
      <c r="C28" s="82">
        <v>263</v>
      </c>
      <c r="D28" s="82">
        <v>228</v>
      </c>
      <c r="E28" s="82">
        <v>503</v>
      </c>
      <c r="F28" s="82">
        <v>256</v>
      </c>
      <c r="G28" s="82">
        <v>247</v>
      </c>
      <c r="H28" s="82">
        <v>450</v>
      </c>
      <c r="I28" s="82">
        <v>251</v>
      </c>
      <c r="J28" s="82">
        <v>199</v>
      </c>
      <c r="K28" s="84">
        <v>437</v>
      </c>
      <c r="L28" s="84">
        <v>232</v>
      </c>
      <c r="M28" s="84">
        <v>205</v>
      </c>
      <c r="N28" s="84">
        <v>401</v>
      </c>
      <c r="O28" s="84">
        <v>199</v>
      </c>
      <c r="P28" s="84">
        <v>202</v>
      </c>
    </row>
    <row r="29" spans="1:16" s="46" customFormat="1" ht="15" customHeight="1">
      <c r="A29" s="74">
        <v>19</v>
      </c>
      <c r="B29" s="79">
        <v>392</v>
      </c>
      <c r="C29" s="83">
        <v>206</v>
      </c>
      <c r="D29" s="83">
        <v>186</v>
      </c>
      <c r="E29" s="83">
        <v>366</v>
      </c>
      <c r="F29" s="83">
        <v>178</v>
      </c>
      <c r="G29" s="83">
        <v>188</v>
      </c>
      <c r="H29" s="83">
        <v>324</v>
      </c>
      <c r="I29" s="83">
        <v>156</v>
      </c>
      <c r="J29" s="83">
        <v>168</v>
      </c>
      <c r="K29" s="85">
        <v>337</v>
      </c>
      <c r="L29" s="85">
        <v>169</v>
      </c>
      <c r="M29" s="85">
        <v>168</v>
      </c>
      <c r="N29" s="85">
        <v>329</v>
      </c>
      <c r="O29" s="85">
        <v>157</v>
      </c>
      <c r="P29" s="85">
        <v>172</v>
      </c>
    </row>
    <row r="30" spans="1:16" s="46" customFormat="1" ht="15" customHeight="1">
      <c r="A30" s="75" t="s">
        <v>245</v>
      </c>
      <c r="B30" s="76">
        <v>2292</v>
      </c>
      <c r="C30" s="81">
        <v>1124</v>
      </c>
      <c r="D30" s="81">
        <v>1168</v>
      </c>
      <c r="E30" s="81">
        <v>2245</v>
      </c>
      <c r="F30" s="81">
        <v>1126</v>
      </c>
      <c r="G30" s="81">
        <v>1119</v>
      </c>
      <c r="H30" s="81">
        <v>1841</v>
      </c>
      <c r="I30" s="81">
        <v>908</v>
      </c>
      <c r="J30" s="81">
        <v>933</v>
      </c>
      <c r="K30" s="81">
        <v>1669</v>
      </c>
      <c r="L30" s="81">
        <v>853</v>
      </c>
      <c r="M30" s="81">
        <v>816</v>
      </c>
      <c r="N30" s="81">
        <v>1656</v>
      </c>
      <c r="O30" s="81">
        <v>847</v>
      </c>
      <c r="P30" s="81">
        <v>809</v>
      </c>
    </row>
    <row r="31" spans="1:16" s="46" customFormat="1" ht="15" customHeight="1">
      <c r="A31" s="77">
        <v>20</v>
      </c>
      <c r="B31" s="78">
        <v>410</v>
      </c>
      <c r="C31" s="82">
        <v>197</v>
      </c>
      <c r="D31" s="82">
        <v>213</v>
      </c>
      <c r="E31" s="82">
        <v>413</v>
      </c>
      <c r="F31" s="82">
        <v>208</v>
      </c>
      <c r="G31" s="82">
        <v>205</v>
      </c>
      <c r="H31" s="82">
        <v>317</v>
      </c>
      <c r="I31" s="82">
        <v>161</v>
      </c>
      <c r="J31" s="82">
        <v>156</v>
      </c>
      <c r="K31" s="82">
        <v>325</v>
      </c>
      <c r="L31" s="82">
        <v>162</v>
      </c>
      <c r="M31" s="82">
        <v>163</v>
      </c>
      <c r="N31" s="82">
        <v>284</v>
      </c>
      <c r="O31" s="82">
        <v>148</v>
      </c>
      <c r="P31" s="82">
        <v>136</v>
      </c>
    </row>
    <row r="32" spans="1:16" s="46" customFormat="1" ht="15" customHeight="1">
      <c r="A32" s="77">
        <v>21</v>
      </c>
      <c r="B32" s="78">
        <v>389</v>
      </c>
      <c r="C32" s="82">
        <v>179</v>
      </c>
      <c r="D32" s="82">
        <v>210</v>
      </c>
      <c r="E32" s="82">
        <v>434</v>
      </c>
      <c r="F32" s="82">
        <v>226</v>
      </c>
      <c r="G32" s="82">
        <v>208</v>
      </c>
      <c r="H32" s="82">
        <v>377</v>
      </c>
      <c r="I32" s="82">
        <v>188</v>
      </c>
      <c r="J32" s="82">
        <v>189</v>
      </c>
      <c r="K32" s="82">
        <v>299</v>
      </c>
      <c r="L32" s="82">
        <v>147</v>
      </c>
      <c r="M32" s="82">
        <v>152</v>
      </c>
      <c r="N32" s="82">
        <v>312</v>
      </c>
      <c r="O32" s="82">
        <v>148</v>
      </c>
      <c r="P32" s="82">
        <v>164</v>
      </c>
    </row>
    <row r="33" spans="1:16" s="46" customFormat="1" ht="15" customHeight="1">
      <c r="A33" s="77">
        <v>22</v>
      </c>
      <c r="B33" s="78">
        <v>432</v>
      </c>
      <c r="C33" s="82">
        <v>223</v>
      </c>
      <c r="D33" s="82">
        <v>209</v>
      </c>
      <c r="E33" s="82">
        <v>446</v>
      </c>
      <c r="F33" s="82">
        <v>220</v>
      </c>
      <c r="G33" s="82">
        <v>226</v>
      </c>
      <c r="H33" s="82">
        <v>355</v>
      </c>
      <c r="I33" s="82">
        <v>168</v>
      </c>
      <c r="J33" s="82">
        <v>187</v>
      </c>
      <c r="K33" s="82">
        <v>330</v>
      </c>
      <c r="L33" s="82">
        <v>180</v>
      </c>
      <c r="M33" s="82">
        <v>150</v>
      </c>
      <c r="N33" s="82">
        <v>360</v>
      </c>
      <c r="O33" s="82">
        <v>179</v>
      </c>
      <c r="P33" s="82">
        <v>181</v>
      </c>
    </row>
    <row r="34" spans="1:16" s="46" customFormat="1" ht="15" customHeight="1">
      <c r="A34" s="77">
        <v>23</v>
      </c>
      <c r="B34" s="78">
        <v>501</v>
      </c>
      <c r="C34" s="82">
        <v>246</v>
      </c>
      <c r="D34" s="82">
        <v>255</v>
      </c>
      <c r="E34" s="82">
        <v>454</v>
      </c>
      <c r="F34" s="82">
        <v>221</v>
      </c>
      <c r="G34" s="82">
        <v>233</v>
      </c>
      <c r="H34" s="82">
        <v>378</v>
      </c>
      <c r="I34" s="82">
        <v>190</v>
      </c>
      <c r="J34" s="82">
        <v>188</v>
      </c>
      <c r="K34" s="82">
        <v>373</v>
      </c>
      <c r="L34" s="82">
        <v>196</v>
      </c>
      <c r="M34" s="82">
        <v>177</v>
      </c>
      <c r="N34" s="82">
        <v>358</v>
      </c>
      <c r="O34" s="82">
        <v>186</v>
      </c>
      <c r="P34" s="82">
        <v>172</v>
      </c>
    </row>
    <row r="35" spans="1:16" s="46" customFormat="1" ht="15" customHeight="1">
      <c r="A35" s="74">
        <v>24</v>
      </c>
      <c r="B35" s="79">
        <v>560</v>
      </c>
      <c r="C35" s="83">
        <v>279</v>
      </c>
      <c r="D35" s="83">
        <v>281</v>
      </c>
      <c r="E35" s="83">
        <v>498</v>
      </c>
      <c r="F35" s="83">
        <v>251</v>
      </c>
      <c r="G35" s="83">
        <v>247</v>
      </c>
      <c r="H35" s="83">
        <v>414</v>
      </c>
      <c r="I35" s="83">
        <v>201</v>
      </c>
      <c r="J35" s="83">
        <v>213</v>
      </c>
      <c r="K35" s="83">
        <v>342</v>
      </c>
      <c r="L35" s="83">
        <v>168</v>
      </c>
      <c r="M35" s="83">
        <v>174</v>
      </c>
      <c r="N35" s="83">
        <v>342</v>
      </c>
      <c r="O35" s="83">
        <v>186</v>
      </c>
      <c r="P35" s="83">
        <v>156</v>
      </c>
    </row>
    <row r="36" spans="1:16" s="46" customFormat="1" ht="15" customHeight="1">
      <c r="A36" s="75" t="s">
        <v>246</v>
      </c>
      <c r="B36" s="76">
        <v>3098</v>
      </c>
      <c r="C36" s="81">
        <v>1528</v>
      </c>
      <c r="D36" s="81">
        <v>1570</v>
      </c>
      <c r="E36" s="81">
        <v>2836</v>
      </c>
      <c r="F36" s="81">
        <v>1442</v>
      </c>
      <c r="G36" s="81">
        <v>1394</v>
      </c>
      <c r="H36" s="81">
        <v>2371</v>
      </c>
      <c r="I36" s="81">
        <v>1223</v>
      </c>
      <c r="J36" s="81">
        <v>1148</v>
      </c>
      <c r="K36" s="81">
        <v>2031</v>
      </c>
      <c r="L36" s="81">
        <v>1091</v>
      </c>
      <c r="M36" s="81">
        <v>940</v>
      </c>
      <c r="N36" s="81">
        <v>1689</v>
      </c>
      <c r="O36" s="81">
        <v>914</v>
      </c>
      <c r="P36" s="81">
        <v>775</v>
      </c>
    </row>
    <row r="37" spans="1:16" s="46" customFormat="1" ht="15" customHeight="1">
      <c r="A37" s="77">
        <v>25</v>
      </c>
      <c r="B37" s="78">
        <v>574</v>
      </c>
      <c r="C37" s="82">
        <v>264</v>
      </c>
      <c r="D37" s="82">
        <v>310</v>
      </c>
      <c r="E37" s="82">
        <v>509</v>
      </c>
      <c r="F37" s="82">
        <v>256</v>
      </c>
      <c r="G37" s="82">
        <v>253</v>
      </c>
      <c r="H37" s="82">
        <v>466</v>
      </c>
      <c r="I37" s="82">
        <v>236</v>
      </c>
      <c r="J37" s="82">
        <v>230</v>
      </c>
      <c r="K37" s="82">
        <v>362</v>
      </c>
      <c r="L37" s="82">
        <v>196</v>
      </c>
      <c r="M37" s="82">
        <v>166</v>
      </c>
      <c r="N37" s="82">
        <v>344</v>
      </c>
      <c r="O37" s="82">
        <v>182</v>
      </c>
      <c r="P37" s="82">
        <v>162</v>
      </c>
    </row>
    <row r="38" spans="1:16" s="46" customFormat="1" ht="15" customHeight="1">
      <c r="A38" s="77">
        <v>26</v>
      </c>
      <c r="B38" s="78">
        <v>645</v>
      </c>
      <c r="C38" s="82">
        <v>311</v>
      </c>
      <c r="D38" s="82">
        <v>334</v>
      </c>
      <c r="E38" s="82">
        <v>521</v>
      </c>
      <c r="F38" s="82">
        <v>259</v>
      </c>
      <c r="G38" s="82">
        <v>262</v>
      </c>
      <c r="H38" s="82">
        <v>459</v>
      </c>
      <c r="I38" s="82">
        <v>245</v>
      </c>
      <c r="J38" s="82">
        <v>214</v>
      </c>
      <c r="K38" s="82">
        <v>428</v>
      </c>
      <c r="L38" s="82">
        <v>239</v>
      </c>
      <c r="M38" s="82">
        <v>189</v>
      </c>
      <c r="N38" s="82">
        <v>345</v>
      </c>
      <c r="O38" s="82">
        <v>184</v>
      </c>
      <c r="P38" s="82">
        <v>161</v>
      </c>
    </row>
    <row r="39" spans="1:16" s="46" customFormat="1" ht="15" customHeight="1">
      <c r="A39" s="77">
        <v>27</v>
      </c>
      <c r="B39" s="78">
        <v>627</v>
      </c>
      <c r="C39" s="82">
        <v>297</v>
      </c>
      <c r="D39" s="82">
        <v>330</v>
      </c>
      <c r="E39" s="82">
        <v>562</v>
      </c>
      <c r="F39" s="82">
        <v>288</v>
      </c>
      <c r="G39" s="82">
        <v>274</v>
      </c>
      <c r="H39" s="82">
        <v>468</v>
      </c>
      <c r="I39" s="82">
        <v>250</v>
      </c>
      <c r="J39" s="82">
        <v>218</v>
      </c>
      <c r="K39" s="82">
        <v>409</v>
      </c>
      <c r="L39" s="82">
        <v>221</v>
      </c>
      <c r="M39" s="82">
        <v>188</v>
      </c>
      <c r="N39" s="82">
        <v>341</v>
      </c>
      <c r="O39" s="82">
        <v>175</v>
      </c>
      <c r="P39" s="82">
        <v>166</v>
      </c>
    </row>
    <row r="40" spans="1:16" s="46" customFormat="1" ht="15" customHeight="1">
      <c r="A40" s="77">
        <v>28</v>
      </c>
      <c r="B40" s="78">
        <v>624</v>
      </c>
      <c r="C40" s="82">
        <v>312</v>
      </c>
      <c r="D40" s="82">
        <v>312</v>
      </c>
      <c r="E40" s="82">
        <v>605</v>
      </c>
      <c r="F40" s="82">
        <v>313</v>
      </c>
      <c r="G40" s="82">
        <v>292</v>
      </c>
      <c r="H40" s="82">
        <v>491</v>
      </c>
      <c r="I40" s="82">
        <v>245</v>
      </c>
      <c r="J40" s="82">
        <v>246</v>
      </c>
      <c r="K40" s="82">
        <v>401</v>
      </c>
      <c r="L40" s="82">
        <v>221</v>
      </c>
      <c r="M40" s="82">
        <v>180</v>
      </c>
      <c r="N40" s="82">
        <v>351</v>
      </c>
      <c r="O40" s="82">
        <v>205</v>
      </c>
      <c r="P40" s="82">
        <v>146</v>
      </c>
    </row>
    <row r="41" spans="1:16" s="46" customFormat="1" ht="15" customHeight="1">
      <c r="A41" s="74">
        <v>29</v>
      </c>
      <c r="B41" s="79">
        <v>628</v>
      </c>
      <c r="C41" s="83">
        <v>344</v>
      </c>
      <c r="D41" s="83">
        <v>284</v>
      </c>
      <c r="E41" s="83">
        <v>639</v>
      </c>
      <c r="F41" s="83">
        <v>326</v>
      </c>
      <c r="G41" s="83">
        <v>313</v>
      </c>
      <c r="H41" s="83">
        <v>487</v>
      </c>
      <c r="I41" s="83">
        <v>247</v>
      </c>
      <c r="J41" s="83">
        <v>240</v>
      </c>
      <c r="K41" s="83">
        <v>431</v>
      </c>
      <c r="L41" s="83">
        <v>214</v>
      </c>
      <c r="M41" s="83">
        <v>217</v>
      </c>
      <c r="N41" s="83">
        <v>308</v>
      </c>
      <c r="O41" s="83">
        <v>168</v>
      </c>
      <c r="P41" s="83">
        <v>140</v>
      </c>
    </row>
    <row r="42" spans="1:16" s="46" customFormat="1" ht="15" customHeight="1">
      <c r="A42" s="75" t="s">
        <v>247</v>
      </c>
      <c r="B42" s="76">
        <v>2836</v>
      </c>
      <c r="C42" s="81">
        <v>1426</v>
      </c>
      <c r="D42" s="81">
        <v>1410</v>
      </c>
      <c r="E42" s="81">
        <v>3457</v>
      </c>
      <c r="F42" s="81">
        <v>1722</v>
      </c>
      <c r="G42" s="81">
        <v>1735</v>
      </c>
      <c r="H42" s="81">
        <v>2774</v>
      </c>
      <c r="I42" s="81">
        <v>1407</v>
      </c>
      <c r="J42" s="81">
        <v>1367</v>
      </c>
      <c r="K42" s="81">
        <v>2419</v>
      </c>
      <c r="L42" s="81">
        <v>1273</v>
      </c>
      <c r="M42" s="81">
        <v>1146</v>
      </c>
      <c r="N42" s="81">
        <v>1977</v>
      </c>
      <c r="O42" s="81">
        <v>1055</v>
      </c>
      <c r="P42" s="81">
        <v>922</v>
      </c>
    </row>
    <row r="43" spans="1:16" s="46" customFormat="1" ht="15" customHeight="1">
      <c r="A43" s="77">
        <v>30</v>
      </c>
      <c r="B43" s="78">
        <v>585</v>
      </c>
      <c r="C43" s="82">
        <v>309</v>
      </c>
      <c r="D43" s="82">
        <v>276</v>
      </c>
      <c r="E43" s="82">
        <v>666</v>
      </c>
      <c r="F43" s="82">
        <v>321</v>
      </c>
      <c r="G43" s="82">
        <v>345</v>
      </c>
      <c r="H43" s="82">
        <v>523</v>
      </c>
      <c r="I43" s="82">
        <v>251</v>
      </c>
      <c r="J43" s="82">
        <v>272</v>
      </c>
      <c r="K43" s="82">
        <v>480</v>
      </c>
      <c r="L43" s="82">
        <v>243</v>
      </c>
      <c r="M43" s="82">
        <v>237</v>
      </c>
      <c r="N43" s="82">
        <v>381</v>
      </c>
      <c r="O43" s="82">
        <v>208</v>
      </c>
      <c r="P43" s="82">
        <v>173</v>
      </c>
    </row>
    <row r="44" spans="1:16" s="46" customFormat="1" ht="15" customHeight="1">
      <c r="A44" s="77">
        <v>31</v>
      </c>
      <c r="B44" s="78">
        <v>583</v>
      </c>
      <c r="C44" s="82">
        <v>283</v>
      </c>
      <c r="D44" s="82">
        <v>300</v>
      </c>
      <c r="E44" s="82">
        <v>708</v>
      </c>
      <c r="F44" s="82">
        <v>358</v>
      </c>
      <c r="G44" s="82">
        <v>350</v>
      </c>
      <c r="H44" s="82">
        <v>508</v>
      </c>
      <c r="I44" s="82">
        <v>263</v>
      </c>
      <c r="J44" s="82">
        <v>245</v>
      </c>
      <c r="K44" s="82">
        <v>486</v>
      </c>
      <c r="L44" s="82">
        <v>268</v>
      </c>
      <c r="M44" s="82">
        <v>218</v>
      </c>
      <c r="N44" s="82">
        <v>400</v>
      </c>
      <c r="O44" s="82">
        <v>211</v>
      </c>
      <c r="P44" s="82">
        <v>189</v>
      </c>
    </row>
    <row r="45" spans="1:16" s="46" customFormat="1" ht="15" customHeight="1">
      <c r="A45" s="77">
        <v>32</v>
      </c>
      <c r="B45" s="78">
        <v>604</v>
      </c>
      <c r="C45" s="82">
        <v>306</v>
      </c>
      <c r="D45" s="82">
        <v>298</v>
      </c>
      <c r="E45" s="82">
        <v>693</v>
      </c>
      <c r="F45" s="82">
        <v>340</v>
      </c>
      <c r="G45" s="82">
        <v>353</v>
      </c>
      <c r="H45" s="82">
        <v>560</v>
      </c>
      <c r="I45" s="82">
        <v>284</v>
      </c>
      <c r="J45" s="82">
        <v>276</v>
      </c>
      <c r="K45" s="82">
        <v>483</v>
      </c>
      <c r="L45" s="82">
        <v>253</v>
      </c>
      <c r="M45" s="82">
        <v>230</v>
      </c>
      <c r="N45" s="82">
        <v>366</v>
      </c>
      <c r="O45" s="82">
        <v>200</v>
      </c>
      <c r="P45" s="82">
        <v>166</v>
      </c>
    </row>
    <row r="46" spans="1:16" s="46" customFormat="1" ht="15" customHeight="1">
      <c r="A46" s="77">
        <v>33</v>
      </c>
      <c r="B46" s="78">
        <v>623</v>
      </c>
      <c r="C46" s="82">
        <v>313</v>
      </c>
      <c r="D46" s="82">
        <v>310</v>
      </c>
      <c r="E46" s="82">
        <v>707</v>
      </c>
      <c r="F46" s="82">
        <v>347</v>
      </c>
      <c r="G46" s="82">
        <v>360</v>
      </c>
      <c r="H46" s="82">
        <v>588</v>
      </c>
      <c r="I46" s="82">
        <v>308</v>
      </c>
      <c r="J46" s="82">
        <v>280</v>
      </c>
      <c r="K46" s="82">
        <v>496</v>
      </c>
      <c r="L46" s="82">
        <v>262</v>
      </c>
      <c r="M46" s="82">
        <v>234</v>
      </c>
      <c r="N46" s="82">
        <v>403</v>
      </c>
      <c r="O46" s="82">
        <v>221</v>
      </c>
      <c r="P46" s="82">
        <v>182</v>
      </c>
    </row>
    <row r="47" spans="1:16" s="46" customFormat="1" ht="15" customHeight="1">
      <c r="A47" s="74">
        <v>34</v>
      </c>
      <c r="B47" s="79">
        <v>441</v>
      </c>
      <c r="C47" s="83">
        <v>215</v>
      </c>
      <c r="D47" s="83">
        <v>226</v>
      </c>
      <c r="E47" s="83">
        <v>683</v>
      </c>
      <c r="F47" s="83">
        <v>356</v>
      </c>
      <c r="G47" s="83">
        <v>327</v>
      </c>
      <c r="H47" s="83">
        <v>595</v>
      </c>
      <c r="I47" s="83">
        <v>301</v>
      </c>
      <c r="J47" s="83">
        <v>294</v>
      </c>
      <c r="K47" s="83">
        <v>474</v>
      </c>
      <c r="L47" s="83">
        <v>247</v>
      </c>
      <c r="M47" s="83">
        <v>227</v>
      </c>
      <c r="N47" s="83">
        <v>427</v>
      </c>
      <c r="O47" s="83">
        <v>215</v>
      </c>
      <c r="P47" s="83">
        <v>212</v>
      </c>
    </row>
    <row r="48" spans="1:16" s="46" customFormat="1" ht="15" customHeight="1">
      <c r="A48" s="75" t="s">
        <v>248</v>
      </c>
      <c r="B48" s="76">
        <v>2764</v>
      </c>
      <c r="C48" s="81">
        <v>1346</v>
      </c>
      <c r="D48" s="81">
        <v>1418</v>
      </c>
      <c r="E48" s="81">
        <v>3119</v>
      </c>
      <c r="F48" s="81">
        <v>1558</v>
      </c>
      <c r="G48" s="81">
        <v>1561</v>
      </c>
      <c r="H48" s="81">
        <v>3344</v>
      </c>
      <c r="I48" s="81">
        <v>1669</v>
      </c>
      <c r="J48" s="81">
        <v>1675</v>
      </c>
      <c r="K48" s="81">
        <v>2714</v>
      </c>
      <c r="L48" s="81">
        <v>1382</v>
      </c>
      <c r="M48" s="81">
        <v>1332</v>
      </c>
      <c r="N48" s="81">
        <v>2362</v>
      </c>
      <c r="O48" s="81">
        <v>1235</v>
      </c>
      <c r="P48" s="81">
        <v>1127</v>
      </c>
    </row>
    <row r="49" spans="1:16" s="46" customFormat="1" ht="15" customHeight="1">
      <c r="A49" s="77">
        <v>35</v>
      </c>
      <c r="B49" s="78">
        <v>593</v>
      </c>
      <c r="C49" s="82">
        <v>291</v>
      </c>
      <c r="D49" s="82">
        <v>302</v>
      </c>
      <c r="E49" s="82">
        <v>649</v>
      </c>
      <c r="F49" s="82">
        <v>343</v>
      </c>
      <c r="G49" s="82">
        <v>306</v>
      </c>
      <c r="H49" s="82">
        <v>669</v>
      </c>
      <c r="I49" s="82">
        <v>329</v>
      </c>
      <c r="J49" s="82">
        <v>340</v>
      </c>
      <c r="K49" s="82">
        <v>503</v>
      </c>
      <c r="L49" s="82">
        <v>244</v>
      </c>
      <c r="M49" s="82">
        <v>259</v>
      </c>
      <c r="N49" s="82">
        <v>493</v>
      </c>
      <c r="O49" s="82">
        <v>247</v>
      </c>
      <c r="P49" s="82">
        <v>246</v>
      </c>
    </row>
    <row r="50" spans="1:16" s="46" customFormat="1" ht="15" customHeight="1">
      <c r="A50" s="77">
        <v>36</v>
      </c>
      <c r="B50" s="78">
        <v>548</v>
      </c>
      <c r="C50" s="82">
        <v>274</v>
      </c>
      <c r="D50" s="82">
        <v>274</v>
      </c>
      <c r="E50" s="82">
        <v>637</v>
      </c>
      <c r="F50" s="82">
        <v>310</v>
      </c>
      <c r="G50" s="82">
        <v>327</v>
      </c>
      <c r="H50" s="82">
        <v>649</v>
      </c>
      <c r="I50" s="82">
        <v>335</v>
      </c>
      <c r="J50" s="82">
        <v>314</v>
      </c>
      <c r="K50" s="82">
        <v>498</v>
      </c>
      <c r="L50" s="82">
        <v>252</v>
      </c>
      <c r="M50" s="82">
        <v>246</v>
      </c>
      <c r="N50" s="82">
        <v>464</v>
      </c>
      <c r="O50" s="82">
        <v>258</v>
      </c>
      <c r="P50" s="82">
        <v>206</v>
      </c>
    </row>
    <row r="51" spans="1:16" s="46" customFormat="1" ht="15" customHeight="1">
      <c r="A51" s="77">
        <v>37</v>
      </c>
      <c r="B51" s="78">
        <v>557</v>
      </c>
      <c r="C51" s="82">
        <v>277</v>
      </c>
      <c r="D51" s="82">
        <v>280</v>
      </c>
      <c r="E51" s="82">
        <v>667</v>
      </c>
      <c r="F51" s="82">
        <v>333</v>
      </c>
      <c r="G51" s="82">
        <v>334</v>
      </c>
      <c r="H51" s="82">
        <v>653</v>
      </c>
      <c r="I51" s="82">
        <v>310</v>
      </c>
      <c r="J51" s="82">
        <v>343</v>
      </c>
      <c r="K51" s="82">
        <v>534</v>
      </c>
      <c r="L51" s="82">
        <v>274</v>
      </c>
      <c r="M51" s="82">
        <v>260</v>
      </c>
      <c r="N51" s="82">
        <v>471</v>
      </c>
      <c r="O51" s="82">
        <v>253</v>
      </c>
      <c r="P51" s="82">
        <v>218</v>
      </c>
    </row>
    <row r="52" spans="1:16" s="46" customFormat="1" ht="15" customHeight="1">
      <c r="A52" s="77">
        <v>38</v>
      </c>
      <c r="B52" s="78">
        <v>539</v>
      </c>
      <c r="C52" s="82">
        <v>239</v>
      </c>
      <c r="D52" s="82">
        <v>300</v>
      </c>
      <c r="E52" s="82">
        <v>681</v>
      </c>
      <c r="F52" s="82">
        <v>336</v>
      </c>
      <c r="G52" s="82">
        <v>345</v>
      </c>
      <c r="H52" s="82">
        <v>720</v>
      </c>
      <c r="I52" s="82">
        <v>353</v>
      </c>
      <c r="J52" s="82">
        <v>367</v>
      </c>
      <c r="K52" s="82">
        <v>580</v>
      </c>
      <c r="L52" s="82">
        <v>308</v>
      </c>
      <c r="M52" s="82">
        <v>272</v>
      </c>
      <c r="N52" s="82">
        <v>473</v>
      </c>
      <c r="O52" s="82">
        <v>236</v>
      </c>
      <c r="P52" s="82">
        <v>237</v>
      </c>
    </row>
    <row r="53" spans="1:16" s="46" customFormat="1" ht="15" customHeight="1">
      <c r="A53" s="74">
        <v>39</v>
      </c>
      <c r="B53" s="79">
        <v>527</v>
      </c>
      <c r="C53" s="83">
        <v>265</v>
      </c>
      <c r="D53" s="83">
        <v>262</v>
      </c>
      <c r="E53" s="83">
        <v>485</v>
      </c>
      <c r="F53" s="83">
        <v>236</v>
      </c>
      <c r="G53" s="83">
        <v>249</v>
      </c>
      <c r="H53" s="83">
        <v>653</v>
      </c>
      <c r="I53" s="83">
        <v>342</v>
      </c>
      <c r="J53" s="83">
        <v>311</v>
      </c>
      <c r="K53" s="83">
        <v>599</v>
      </c>
      <c r="L53" s="83">
        <v>304</v>
      </c>
      <c r="M53" s="83">
        <v>295</v>
      </c>
      <c r="N53" s="83">
        <v>461</v>
      </c>
      <c r="O53" s="83">
        <v>241</v>
      </c>
      <c r="P53" s="83">
        <v>220</v>
      </c>
    </row>
    <row r="54" spans="1:16" s="46" customFormat="1" ht="15" customHeight="1">
      <c r="A54" s="75" t="s">
        <v>229</v>
      </c>
      <c r="B54" s="76">
        <v>2986</v>
      </c>
      <c r="C54" s="81">
        <v>1476</v>
      </c>
      <c r="D54" s="81">
        <v>1510</v>
      </c>
      <c r="E54" s="81">
        <v>3146</v>
      </c>
      <c r="F54" s="81">
        <v>1538</v>
      </c>
      <c r="G54" s="81">
        <v>1608</v>
      </c>
      <c r="H54" s="81">
        <v>3059</v>
      </c>
      <c r="I54" s="81">
        <v>1533</v>
      </c>
      <c r="J54" s="81">
        <v>1526</v>
      </c>
      <c r="K54" s="81">
        <v>3327</v>
      </c>
      <c r="L54" s="81">
        <v>1647</v>
      </c>
      <c r="M54" s="81">
        <v>1680</v>
      </c>
      <c r="N54" s="81">
        <v>2640</v>
      </c>
      <c r="O54" s="81">
        <v>1348</v>
      </c>
      <c r="P54" s="81">
        <v>1292</v>
      </c>
    </row>
    <row r="55" spans="1:16" s="46" customFormat="1" ht="15" customHeight="1">
      <c r="A55" s="77">
        <v>40</v>
      </c>
      <c r="B55" s="78">
        <v>579</v>
      </c>
      <c r="C55" s="82">
        <v>298</v>
      </c>
      <c r="D55" s="82">
        <v>281</v>
      </c>
      <c r="E55" s="82">
        <v>670</v>
      </c>
      <c r="F55" s="82">
        <v>330</v>
      </c>
      <c r="G55" s="82">
        <v>340</v>
      </c>
      <c r="H55" s="82">
        <v>614</v>
      </c>
      <c r="I55" s="82">
        <v>318</v>
      </c>
      <c r="J55" s="82">
        <v>296</v>
      </c>
      <c r="K55" s="82">
        <v>683</v>
      </c>
      <c r="L55" s="82">
        <v>326</v>
      </c>
      <c r="M55" s="82">
        <v>357</v>
      </c>
      <c r="N55" s="82">
        <v>478</v>
      </c>
      <c r="O55" s="82">
        <v>242</v>
      </c>
      <c r="P55" s="82">
        <v>236</v>
      </c>
    </row>
    <row r="56" spans="1:16" s="46" customFormat="1" ht="15" customHeight="1">
      <c r="A56" s="77">
        <v>41</v>
      </c>
      <c r="B56" s="78">
        <v>587</v>
      </c>
      <c r="C56" s="82">
        <v>294</v>
      </c>
      <c r="D56" s="82">
        <v>293</v>
      </c>
      <c r="E56" s="82">
        <v>645</v>
      </c>
      <c r="F56" s="82">
        <v>311</v>
      </c>
      <c r="G56" s="82">
        <v>334</v>
      </c>
      <c r="H56" s="82">
        <v>631</v>
      </c>
      <c r="I56" s="82">
        <v>311</v>
      </c>
      <c r="J56" s="82">
        <v>320</v>
      </c>
      <c r="K56" s="82">
        <v>624</v>
      </c>
      <c r="L56" s="82">
        <v>309</v>
      </c>
      <c r="M56" s="82">
        <v>315</v>
      </c>
      <c r="N56" s="82">
        <v>497</v>
      </c>
      <c r="O56" s="82">
        <v>247</v>
      </c>
      <c r="P56" s="82">
        <v>250</v>
      </c>
    </row>
    <row r="57" spans="1:16" s="46" customFormat="1" ht="15" customHeight="1">
      <c r="A57" s="77">
        <v>42</v>
      </c>
      <c r="B57" s="78">
        <v>633</v>
      </c>
      <c r="C57" s="82">
        <v>299</v>
      </c>
      <c r="D57" s="82">
        <v>334</v>
      </c>
      <c r="E57" s="82">
        <v>618</v>
      </c>
      <c r="F57" s="82">
        <v>304</v>
      </c>
      <c r="G57" s="82">
        <v>314</v>
      </c>
      <c r="H57" s="82">
        <v>658</v>
      </c>
      <c r="I57" s="82">
        <v>328</v>
      </c>
      <c r="J57" s="82">
        <v>330</v>
      </c>
      <c r="K57" s="82">
        <v>649</v>
      </c>
      <c r="L57" s="82">
        <v>313</v>
      </c>
      <c r="M57" s="82">
        <v>336</v>
      </c>
      <c r="N57" s="82">
        <v>526</v>
      </c>
      <c r="O57" s="82">
        <v>281</v>
      </c>
      <c r="P57" s="82">
        <v>245</v>
      </c>
    </row>
    <row r="58" spans="1:16" s="46" customFormat="1" ht="15" customHeight="1">
      <c r="A58" s="77">
        <v>43</v>
      </c>
      <c r="B58" s="78">
        <v>588</v>
      </c>
      <c r="C58" s="82">
        <v>291</v>
      </c>
      <c r="D58" s="82">
        <v>297</v>
      </c>
      <c r="E58" s="82">
        <v>601</v>
      </c>
      <c r="F58" s="82">
        <v>283</v>
      </c>
      <c r="G58" s="82">
        <v>318</v>
      </c>
      <c r="H58" s="82">
        <v>670</v>
      </c>
      <c r="I58" s="82">
        <v>331</v>
      </c>
      <c r="J58" s="82">
        <v>339</v>
      </c>
      <c r="K58" s="82">
        <v>716</v>
      </c>
      <c r="L58" s="82">
        <v>353</v>
      </c>
      <c r="M58" s="82">
        <v>363</v>
      </c>
      <c r="N58" s="82">
        <v>562</v>
      </c>
      <c r="O58" s="82">
        <v>298</v>
      </c>
      <c r="P58" s="82">
        <v>264</v>
      </c>
    </row>
    <row r="59" spans="1:16" s="46" customFormat="1" ht="15" customHeight="1">
      <c r="A59" s="74">
        <v>44</v>
      </c>
      <c r="B59" s="79">
        <v>599</v>
      </c>
      <c r="C59" s="83">
        <v>294</v>
      </c>
      <c r="D59" s="83">
        <v>305</v>
      </c>
      <c r="E59" s="83">
        <v>612</v>
      </c>
      <c r="F59" s="83">
        <v>310</v>
      </c>
      <c r="G59" s="83">
        <v>302</v>
      </c>
      <c r="H59" s="83">
        <v>486</v>
      </c>
      <c r="I59" s="83">
        <v>245</v>
      </c>
      <c r="J59" s="83">
        <v>241</v>
      </c>
      <c r="K59" s="83">
        <v>655</v>
      </c>
      <c r="L59" s="83">
        <v>346</v>
      </c>
      <c r="M59" s="83">
        <v>309</v>
      </c>
      <c r="N59" s="83">
        <v>577</v>
      </c>
      <c r="O59" s="83">
        <v>280</v>
      </c>
      <c r="P59" s="83">
        <v>297</v>
      </c>
    </row>
    <row r="60" spans="1:16" s="46" customFormat="1" ht="15" customHeight="1">
      <c r="A60" s="75" t="s">
        <v>249</v>
      </c>
      <c r="B60" s="76">
        <v>3377</v>
      </c>
      <c r="C60" s="86">
        <v>1729</v>
      </c>
      <c r="D60" s="81">
        <v>1648</v>
      </c>
      <c r="E60" s="81">
        <v>3539</v>
      </c>
      <c r="F60" s="81">
        <v>1755</v>
      </c>
      <c r="G60" s="81">
        <v>1784</v>
      </c>
      <c r="H60" s="81">
        <v>3095</v>
      </c>
      <c r="I60" s="81">
        <v>1505</v>
      </c>
      <c r="J60" s="81">
        <v>1590</v>
      </c>
      <c r="K60" s="81">
        <v>3034</v>
      </c>
      <c r="L60" s="81">
        <v>1533</v>
      </c>
      <c r="M60" s="81">
        <v>1501</v>
      </c>
      <c r="N60" s="81">
        <v>3301</v>
      </c>
      <c r="O60" s="81">
        <v>1635</v>
      </c>
      <c r="P60" s="81">
        <v>1666</v>
      </c>
    </row>
    <row r="61" spans="1:16" s="46" customFormat="1" ht="15" customHeight="1">
      <c r="A61" s="77">
        <v>45</v>
      </c>
      <c r="B61" s="78">
        <v>664</v>
      </c>
      <c r="C61" s="82">
        <v>356</v>
      </c>
      <c r="D61" s="82">
        <v>308</v>
      </c>
      <c r="E61" s="82">
        <v>669</v>
      </c>
      <c r="F61" s="82">
        <v>334</v>
      </c>
      <c r="G61" s="82">
        <v>335</v>
      </c>
      <c r="H61" s="82">
        <v>661</v>
      </c>
      <c r="I61" s="82">
        <v>322</v>
      </c>
      <c r="J61" s="82">
        <v>339</v>
      </c>
      <c r="K61" s="82">
        <v>612</v>
      </c>
      <c r="L61" s="82">
        <v>321</v>
      </c>
      <c r="M61" s="82">
        <v>291</v>
      </c>
      <c r="N61" s="82">
        <v>679</v>
      </c>
      <c r="O61" s="82">
        <v>326</v>
      </c>
      <c r="P61" s="82">
        <v>353</v>
      </c>
    </row>
    <row r="62" spans="1:16" s="46" customFormat="1" ht="15" customHeight="1">
      <c r="A62" s="77">
        <v>46</v>
      </c>
      <c r="B62" s="78">
        <v>650</v>
      </c>
      <c r="C62" s="82">
        <v>332</v>
      </c>
      <c r="D62" s="82">
        <v>318</v>
      </c>
      <c r="E62" s="82">
        <v>697</v>
      </c>
      <c r="F62" s="82">
        <v>355</v>
      </c>
      <c r="G62" s="82">
        <v>342</v>
      </c>
      <c r="H62" s="82">
        <v>619</v>
      </c>
      <c r="I62" s="82">
        <v>306</v>
      </c>
      <c r="J62" s="82">
        <v>313</v>
      </c>
      <c r="K62" s="82">
        <v>630</v>
      </c>
      <c r="L62" s="82">
        <v>307</v>
      </c>
      <c r="M62" s="82">
        <v>323</v>
      </c>
      <c r="N62" s="82">
        <v>630</v>
      </c>
      <c r="O62" s="82">
        <v>319</v>
      </c>
      <c r="P62" s="82">
        <v>311</v>
      </c>
    </row>
    <row r="63" spans="1:16" s="46" customFormat="1" ht="15" customHeight="1">
      <c r="A63" s="77">
        <v>47</v>
      </c>
      <c r="B63" s="78">
        <v>687</v>
      </c>
      <c r="C63" s="82">
        <v>341</v>
      </c>
      <c r="D63" s="82">
        <v>346</v>
      </c>
      <c r="E63" s="82">
        <v>722</v>
      </c>
      <c r="F63" s="82">
        <v>340</v>
      </c>
      <c r="G63" s="82">
        <v>382</v>
      </c>
      <c r="H63" s="82">
        <v>621</v>
      </c>
      <c r="I63" s="82">
        <v>301</v>
      </c>
      <c r="J63" s="82">
        <v>320</v>
      </c>
      <c r="K63" s="82">
        <v>669</v>
      </c>
      <c r="L63" s="82">
        <v>342</v>
      </c>
      <c r="M63" s="82">
        <v>327</v>
      </c>
      <c r="N63" s="82">
        <v>660</v>
      </c>
      <c r="O63" s="82">
        <v>317</v>
      </c>
      <c r="P63" s="82">
        <v>343</v>
      </c>
    </row>
    <row r="64" spans="1:16" s="46" customFormat="1" ht="15" customHeight="1">
      <c r="A64" s="77">
        <v>48</v>
      </c>
      <c r="B64" s="78">
        <v>679</v>
      </c>
      <c r="C64" s="82">
        <v>334</v>
      </c>
      <c r="D64" s="82">
        <v>345</v>
      </c>
      <c r="E64" s="82">
        <v>712</v>
      </c>
      <c r="F64" s="82">
        <v>356</v>
      </c>
      <c r="G64" s="82">
        <v>356</v>
      </c>
      <c r="H64" s="82">
        <v>588</v>
      </c>
      <c r="I64" s="82">
        <v>269</v>
      </c>
      <c r="J64" s="82">
        <v>319</v>
      </c>
      <c r="K64" s="82">
        <v>653</v>
      </c>
      <c r="L64" s="82">
        <v>330</v>
      </c>
      <c r="M64" s="82">
        <v>323</v>
      </c>
      <c r="N64" s="82">
        <v>702</v>
      </c>
      <c r="O64" s="82">
        <v>344</v>
      </c>
      <c r="P64" s="82">
        <v>358</v>
      </c>
    </row>
    <row r="65" spans="1:25" s="46" customFormat="1" ht="15" customHeight="1">
      <c r="A65" s="74">
        <v>49</v>
      </c>
      <c r="B65" s="79">
        <v>697</v>
      </c>
      <c r="C65" s="87">
        <v>366</v>
      </c>
      <c r="D65" s="83">
        <v>331</v>
      </c>
      <c r="E65" s="83">
        <v>739</v>
      </c>
      <c r="F65" s="83">
        <v>370</v>
      </c>
      <c r="G65" s="83">
        <v>369</v>
      </c>
      <c r="H65" s="83">
        <v>606</v>
      </c>
      <c r="I65" s="83">
        <v>307</v>
      </c>
      <c r="J65" s="83">
        <v>299</v>
      </c>
      <c r="K65" s="83">
        <v>470</v>
      </c>
      <c r="L65" s="83">
        <v>233</v>
      </c>
      <c r="M65" s="83">
        <v>237</v>
      </c>
      <c r="N65" s="83">
        <v>630</v>
      </c>
      <c r="O65" s="83">
        <v>329</v>
      </c>
      <c r="P65" s="83">
        <v>301</v>
      </c>
    </row>
    <row r="66" spans="1:25" s="46" customFormat="1" ht="15" customHeight="1">
      <c r="A66" s="75" t="s">
        <v>250</v>
      </c>
      <c r="B66" s="76">
        <v>3571</v>
      </c>
      <c r="C66" s="81">
        <v>1837</v>
      </c>
      <c r="D66" s="81">
        <v>1734</v>
      </c>
      <c r="E66" s="81">
        <v>3979</v>
      </c>
      <c r="F66" s="81">
        <v>2029</v>
      </c>
      <c r="G66" s="81">
        <v>1950</v>
      </c>
      <c r="H66" s="81">
        <v>3479</v>
      </c>
      <c r="I66" s="81">
        <v>1728</v>
      </c>
      <c r="J66" s="81">
        <v>1751</v>
      </c>
      <c r="K66" s="81">
        <v>3044</v>
      </c>
      <c r="L66" s="81">
        <v>1497</v>
      </c>
      <c r="M66" s="81">
        <v>1547</v>
      </c>
      <c r="N66" s="81">
        <v>2979</v>
      </c>
      <c r="O66" s="81">
        <v>1527</v>
      </c>
      <c r="P66" s="81">
        <v>1452</v>
      </c>
    </row>
    <row r="67" spans="1:25" s="46" customFormat="1" ht="15" customHeight="1">
      <c r="A67" s="77">
        <v>50</v>
      </c>
      <c r="B67" s="78">
        <v>779</v>
      </c>
      <c r="C67" s="82">
        <v>399</v>
      </c>
      <c r="D67" s="82">
        <v>380</v>
      </c>
      <c r="E67" s="82">
        <v>803</v>
      </c>
      <c r="F67" s="82">
        <v>424</v>
      </c>
      <c r="G67" s="82">
        <v>379</v>
      </c>
      <c r="H67" s="82">
        <v>675</v>
      </c>
      <c r="I67" s="82">
        <v>349</v>
      </c>
      <c r="J67" s="82">
        <v>326</v>
      </c>
      <c r="K67" s="82">
        <v>646</v>
      </c>
      <c r="L67" s="82">
        <v>323</v>
      </c>
      <c r="M67" s="82">
        <v>323</v>
      </c>
      <c r="N67" s="82">
        <v>604</v>
      </c>
      <c r="O67" s="82">
        <v>328</v>
      </c>
      <c r="P67" s="82">
        <v>276</v>
      </c>
    </row>
    <row r="68" spans="1:25" s="47" customFormat="1" ht="15" customHeight="1">
      <c r="A68" s="77">
        <v>51</v>
      </c>
      <c r="B68" s="78">
        <v>833</v>
      </c>
      <c r="C68" s="82">
        <v>442</v>
      </c>
      <c r="D68" s="82">
        <v>391</v>
      </c>
      <c r="E68" s="82">
        <v>751</v>
      </c>
      <c r="F68" s="82">
        <v>382</v>
      </c>
      <c r="G68" s="82">
        <v>369</v>
      </c>
      <c r="H68" s="82">
        <v>681</v>
      </c>
      <c r="I68" s="82">
        <v>344</v>
      </c>
      <c r="J68" s="82">
        <v>337</v>
      </c>
      <c r="K68" s="82">
        <v>605</v>
      </c>
      <c r="L68" s="82">
        <v>297</v>
      </c>
      <c r="M68" s="82">
        <v>308</v>
      </c>
      <c r="N68" s="82">
        <v>610</v>
      </c>
      <c r="O68" s="82">
        <v>300</v>
      </c>
      <c r="P68" s="82">
        <v>310</v>
      </c>
    </row>
    <row r="69" spans="1:25" s="47" customFormat="1" ht="15" customHeight="1">
      <c r="A69" s="77">
        <v>52</v>
      </c>
      <c r="B69" s="78">
        <v>725</v>
      </c>
      <c r="C69" s="82">
        <v>372</v>
      </c>
      <c r="D69" s="82">
        <v>353</v>
      </c>
      <c r="E69" s="82">
        <v>796</v>
      </c>
      <c r="F69" s="82">
        <v>397</v>
      </c>
      <c r="G69" s="82">
        <v>399</v>
      </c>
      <c r="H69" s="82">
        <v>719</v>
      </c>
      <c r="I69" s="82">
        <v>337</v>
      </c>
      <c r="J69" s="82">
        <v>382</v>
      </c>
      <c r="K69" s="82">
        <v>616</v>
      </c>
      <c r="L69" s="82">
        <v>302</v>
      </c>
      <c r="M69" s="82">
        <v>314</v>
      </c>
      <c r="N69" s="82">
        <v>641</v>
      </c>
      <c r="O69" s="82">
        <v>339</v>
      </c>
      <c r="P69" s="82">
        <v>302</v>
      </c>
    </row>
    <row r="70" spans="1:25" s="47" customFormat="1" ht="15" customHeight="1">
      <c r="A70" s="77">
        <v>53</v>
      </c>
      <c r="B70" s="78">
        <v>768</v>
      </c>
      <c r="C70" s="82">
        <v>394</v>
      </c>
      <c r="D70" s="82">
        <v>374</v>
      </c>
      <c r="E70" s="82">
        <v>798</v>
      </c>
      <c r="F70" s="82">
        <v>392</v>
      </c>
      <c r="G70" s="82">
        <v>406</v>
      </c>
      <c r="H70" s="82">
        <v>689</v>
      </c>
      <c r="I70" s="82">
        <v>337</v>
      </c>
      <c r="J70" s="82">
        <v>352</v>
      </c>
      <c r="K70" s="82">
        <v>582</v>
      </c>
      <c r="L70" s="82">
        <v>275</v>
      </c>
      <c r="M70" s="82">
        <v>307</v>
      </c>
      <c r="N70" s="82">
        <v>645</v>
      </c>
      <c r="O70" s="82">
        <v>321</v>
      </c>
      <c r="P70" s="82">
        <v>324</v>
      </c>
      <c r="Q70" s="46"/>
      <c r="R70" s="46"/>
      <c r="S70" s="46"/>
      <c r="T70" s="46"/>
      <c r="U70" s="46"/>
      <c r="V70" s="46"/>
      <c r="W70" s="46"/>
      <c r="X70" s="46"/>
      <c r="Y70" s="46"/>
    </row>
    <row r="71" spans="1:25" s="47" customFormat="1" ht="15" customHeight="1">
      <c r="A71" s="74">
        <v>54</v>
      </c>
      <c r="B71" s="79">
        <v>466</v>
      </c>
      <c r="C71" s="83">
        <v>230</v>
      </c>
      <c r="D71" s="83">
        <v>236</v>
      </c>
      <c r="E71" s="83">
        <v>831</v>
      </c>
      <c r="F71" s="83">
        <v>434</v>
      </c>
      <c r="G71" s="83">
        <v>397</v>
      </c>
      <c r="H71" s="83">
        <v>715</v>
      </c>
      <c r="I71" s="83">
        <v>361</v>
      </c>
      <c r="J71" s="83">
        <v>354</v>
      </c>
      <c r="K71" s="83">
        <v>595</v>
      </c>
      <c r="L71" s="83">
        <v>300</v>
      </c>
      <c r="M71" s="83">
        <v>295</v>
      </c>
      <c r="N71" s="83">
        <v>479</v>
      </c>
      <c r="O71" s="83">
        <v>239</v>
      </c>
      <c r="P71" s="83">
        <v>240</v>
      </c>
      <c r="Q71" s="46"/>
      <c r="R71" s="46"/>
      <c r="S71" s="46"/>
      <c r="T71" s="46"/>
      <c r="U71" s="46"/>
      <c r="V71" s="46"/>
      <c r="W71" s="46"/>
      <c r="X71" s="46"/>
      <c r="Y71" s="46"/>
    </row>
    <row r="72" spans="1:25" s="47" customFormat="1" ht="15" customHeight="1">
      <c r="A72" s="75" t="s">
        <v>251</v>
      </c>
      <c r="B72" s="76">
        <v>2968</v>
      </c>
      <c r="C72" s="81">
        <v>1421</v>
      </c>
      <c r="D72" s="81">
        <v>1547</v>
      </c>
      <c r="E72" s="81">
        <v>4142</v>
      </c>
      <c r="F72" s="81">
        <v>2118</v>
      </c>
      <c r="G72" s="81">
        <v>2024</v>
      </c>
      <c r="H72" s="81">
        <v>3881</v>
      </c>
      <c r="I72" s="81">
        <v>1979</v>
      </c>
      <c r="J72" s="81">
        <v>1902</v>
      </c>
      <c r="K72" s="81">
        <v>3403</v>
      </c>
      <c r="L72" s="81">
        <v>1686</v>
      </c>
      <c r="M72" s="81">
        <v>1717</v>
      </c>
      <c r="N72" s="81">
        <v>3041</v>
      </c>
      <c r="O72" s="81">
        <v>1487</v>
      </c>
      <c r="P72" s="81">
        <v>1554</v>
      </c>
      <c r="Q72" s="46"/>
      <c r="R72" s="46"/>
      <c r="S72" s="46"/>
      <c r="T72" s="46"/>
      <c r="U72" s="46"/>
      <c r="V72" s="46"/>
      <c r="W72" s="46"/>
      <c r="X72" s="46"/>
      <c r="Y72" s="46"/>
    </row>
    <row r="73" spans="1:25" s="47" customFormat="1" ht="15" customHeight="1">
      <c r="A73" s="77">
        <v>55</v>
      </c>
      <c r="B73" s="78">
        <v>487</v>
      </c>
      <c r="C73" s="82">
        <v>236</v>
      </c>
      <c r="D73" s="82">
        <v>251</v>
      </c>
      <c r="E73" s="82">
        <v>903</v>
      </c>
      <c r="F73" s="82">
        <v>457</v>
      </c>
      <c r="G73" s="82">
        <v>446</v>
      </c>
      <c r="H73" s="82">
        <v>781</v>
      </c>
      <c r="I73" s="82">
        <v>417</v>
      </c>
      <c r="J73" s="82">
        <v>364</v>
      </c>
      <c r="K73" s="82">
        <v>637</v>
      </c>
      <c r="L73" s="82">
        <v>323</v>
      </c>
      <c r="M73" s="82">
        <v>314</v>
      </c>
      <c r="N73" s="82">
        <v>645</v>
      </c>
      <c r="O73" s="82">
        <v>318</v>
      </c>
      <c r="P73" s="82">
        <v>327</v>
      </c>
      <c r="Q73" s="46"/>
      <c r="R73" s="46"/>
      <c r="S73" s="46"/>
      <c r="T73" s="46"/>
      <c r="U73" s="46"/>
      <c r="V73" s="46"/>
      <c r="W73" s="46"/>
      <c r="X73" s="46"/>
      <c r="Y73" s="46"/>
    </row>
    <row r="74" spans="1:25" s="47" customFormat="1" ht="15" customHeight="1">
      <c r="A74" s="77">
        <v>56</v>
      </c>
      <c r="B74" s="78">
        <v>589</v>
      </c>
      <c r="C74" s="82">
        <v>272</v>
      </c>
      <c r="D74" s="82">
        <v>317</v>
      </c>
      <c r="E74" s="82">
        <v>966</v>
      </c>
      <c r="F74" s="82">
        <v>512</v>
      </c>
      <c r="G74" s="82">
        <v>454</v>
      </c>
      <c r="H74" s="82">
        <v>733</v>
      </c>
      <c r="I74" s="82">
        <v>372</v>
      </c>
      <c r="J74" s="82">
        <v>361</v>
      </c>
      <c r="K74" s="82">
        <v>666</v>
      </c>
      <c r="L74" s="82">
        <v>328</v>
      </c>
      <c r="M74" s="82">
        <v>338</v>
      </c>
      <c r="N74" s="82">
        <v>615</v>
      </c>
      <c r="O74" s="82">
        <v>299</v>
      </c>
      <c r="P74" s="82">
        <v>316</v>
      </c>
      <c r="Q74" s="46"/>
      <c r="R74" s="46"/>
      <c r="S74" s="46"/>
      <c r="T74" s="46"/>
      <c r="U74" s="46"/>
      <c r="V74" s="46"/>
      <c r="W74" s="46"/>
      <c r="X74" s="46"/>
      <c r="Y74" s="46"/>
    </row>
    <row r="75" spans="1:25" s="47" customFormat="1" ht="15" customHeight="1">
      <c r="A75" s="77">
        <v>57</v>
      </c>
      <c r="B75" s="78">
        <v>616</v>
      </c>
      <c r="C75" s="82">
        <v>300</v>
      </c>
      <c r="D75" s="82">
        <v>316</v>
      </c>
      <c r="E75" s="82">
        <v>846</v>
      </c>
      <c r="F75" s="82">
        <v>429</v>
      </c>
      <c r="G75" s="82">
        <v>417</v>
      </c>
      <c r="H75" s="82">
        <v>798</v>
      </c>
      <c r="I75" s="82">
        <v>392</v>
      </c>
      <c r="J75" s="82">
        <v>406</v>
      </c>
      <c r="K75" s="82">
        <v>710</v>
      </c>
      <c r="L75" s="82">
        <v>337</v>
      </c>
      <c r="M75" s="82">
        <v>373</v>
      </c>
      <c r="N75" s="82">
        <v>599</v>
      </c>
      <c r="O75" s="82">
        <v>287</v>
      </c>
      <c r="P75" s="82">
        <v>312</v>
      </c>
      <c r="Q75" s="46"/>
      <c r="R75" s="46"/>
      <c r="S75" s="46"/>
      <c r="T75" s="46"/>
      <c r="U75" s="46"/>
      <c r="V75" s="46"/>
      <c r="W75" s="46"/>
      <c r="X75" s="46"/>
      <c r="Y75" s="46"/>
    </row>
    <row r="76" spans="1:25" s="47" customFormat="1" ht="15" customHeight="1">
      <c r="A76" s="77">
        <v>58</v>
      </c>
      <c r="B76" s="78">
        <v>634</v>
      </c>
      <c r="C76" s="82">
        <v>317</v>
      </c>
      <c r="D76" s="82">
        <v>317</v>
      </c>
      <c r="E76" s="82">
        <v>884</v>
      </c>
      <c r="F76" s="82">
        <v>467</v>
      </c>
      <c r="G76" s="82">
        <v>417</v>
      </c>
      <c r="H76" s="82">
        <v>768</v>
      </c>
      <c r="I76" s="82">
        <v>374</v>
      </c>
      <c r="J76" s="82">
        <v>394</v>
      </c>
      <c r="K76" s="82">
        <v>682</v>
      </c>
      <c r="L76" s="82">
        <v>332</v>
      </c>
      <c r="M76" s="82">
        <v>350</v>
      </c>
      <c r="N76" s="82">
        <v>588</v>
      </c>
      <c r="O76" s="82">
        <v>278</v>
      </c>
      <c r="P76" s="82">
        <v>310</v>
      </c>
      <c r="Q76" s="46"/>
      <c r="R76" s="46"/>
      <c r="S76" s="46"/>
      <c r="T76" s="46"/>
      <c r="U76" s="46"/>
      <c r="V76" s="46"/>
      <c r="W76" s="46"/>
      <c r="X76" s="46"/>
      <c r="Y76" s="46"/>
    </row>
    <row r="77" spans="1:25" s="47" customFormat="1" ht="15" customHeight="1">
      <c r="A77" s="74">
        <v>59</v>
      </c>
      <c r="B77" s="79">
        <v>642</v>
      </c>
      <c r="C77" s="83">
        <v>296</v>
      </c>
      <c r="D77" s="83">
        <v>346</v>
      </c>
      <c r="E77" s="83">
        <v>543</v>
      </c>
      <c r="F77" s="83">
        <v>253</v>
      </c>
      <c r="G77" s="83">
        <v>290</v>
      </c>
      <c r="H77" s="83">
        <v>801</v>
      </c>
      <c r="I77" s="83">
        <v>424</v>
      </c>
      <c r="J77" s="83">
        <v>377</v>
      </c>
      <c r="K77" s="83">
        <v>708</v>
      </c>
      <c r="L77" s="83">
        <v>366</v>
      </c>
      <c r="M77" s="83">
        <v>342</v>
      </c>
      <c r="N77" s="83">
        <v>594</v>
      </c>
      <c r="O77" s="83">
        <v>305</v>
      </c>
      <c r="P77" s="83">
        <v>289</v>
      </c>
      <c r="Q77" s="46"/>
      <c r="R77" s="46"/>
      <c r="S77" s="46"/>
      <c r="T77" s="46"/>
      <c r="U77" s="46"/>
      <c r="V77" s="46"/>
      <c r="W77" s="46"/>
      <c r="X77" s="46"/>
      <c r="Y77" s="46"/>
    </row>
    <row r="78" spans="1:25" s="47" customFormat="1" ht="15" customHeight="1">
      <c r="A78" s="75" t="s">
        <v>252</v>
      </c>
      <c r="B78" s="76">
        <v>2845</v>
      </c>
      <c r="C78" s="81">
        <v>1341</v>
      </c>
      <c r="D78" s="81">
        <v>1504</v>
      </c>
      <c r="E78" s="81">
        <v>3406</v>
      </c>
      <c r="F78" s="81">
        <v>1620</v>
      </c>
      <c r="G78" s="81">
        <v>1786</v>
      </c>
      <c r="H78" s="81">
        <v>4024</v>
      </c>
      <c r="I78" s="81">
        <v>2036</v>
      </c>
      <c r="J78" s="81">
        <v>1988</v>
      </c>
      <c r="K78" s="81">
        <v>3785</v>
      </c>
      <c r="L78" s="81">
        <v>1915</v>
      </c>
      <c r="M78" s="81">
        <v>1870</v>
      </c>
      <c r="N78" s="81">
        <v>3314</v>
      </c>
      <c r="O78" s="81">
        <v>1623</v>
      </c>
      <c r="P78" s="81">
        <v>1691</v>
      </c>
    </row>
    <row r="79" spans="1:25" s="47" customFormat="1" ht="15" customHeight="1">
      <c r="A79" s="77">
        <v>60</v>
      </c>
      <c r="B79" s="78">
        <v>582</v>
      </c>
      <c r="C79" s="82">
        <v>279</v>
      </c>
      <c r="D79" s="82">
        <v>303</v>
      </c>
      <c r="E79" s="82">
        <v>566</v>
      </c>
      <c r="F79" s="82">
        <v>273</v>
      </c>
      <c r="G79" s="82">
        <v>293</v>
      </c>
      <c r="H79" s="82">
        <v>854</v>
      </c>
      <c r="I79" s="82">
        <v>424</v>
      </c>
      <c r="J79" s="82">
        <v>430</v>
      </c>
      <c r="K79" s="82">
        <v>755</v>
      </c>
      <c r="L79" s="82">
        <v>396</v>
      </c>
      <c r="M79" s="82">
        <v>359</v>
      </c>
      <c r="N79" s="82">
        <v>611</v>
      </c>
      <c r="O79" s="82">
        <v>298</v>
      </c>
      <c r="P79" s="82">
        <v>313</v>
      </c>
    </row>
    <row r="80" spans="1:25" s="47" customFormat="1" ht="15" customHeight="1">
      <c r="A80" s="77">
        <v>61</v>
      </c>
      <c r="B80" s="78">
        <v>519</v>
      </c>
      <c r="C80" s="82">
        <v>238</v>
      </c>
      <c r="D80" s="82">
        <v>281</v>
      </c>
      <c r="E80" s="82">
        <v>680</v>
      </c>
      <c r="F80" s="82">
        <v>319</v>
      </c>
      <c r="G80" s="82">
        <v>361</v>
      </c>
      <c r="H80" s="82">
        <v>940</v>
      </c>
      <c r="I80" s="82">
        <v>496</v>
      </c>
      <c r="J80" s="82">
        <v>444</v>
      </c>
      <c r="K80" s="82">
        <v>731</v>
      </c>
      <c r="L80" s="82">
        <v>378</v>
      </c>
      <c r="M80" s="82">
        <v>353</v>
      </c>
      <c r="N80" s="82">
        <v>655</v>
      </c>
      <c r="O80" s="82">
        <v>321</v>
      </c>
      <c r="P80" s="82">
        <v>334</v>
      </c>
    </row>
    <row r="81" spans="1:16" s="47" customFormat="1" ht="15" customHeight="1">
      <c r="A81" s="77">
        <v>62</v>
      </c>
      <c r="B81" s="78">
        <v>569</v>
      </c>
      <c r="C81" s="82">
        <v>284</v>
      </c>
      <c r="D81" s="82">
        <v>285</v>
      </c>
      <c r="E81" s="82">
        <v>708</v>
      </c>
      <c r="F81" s="82">
        <v>347</v>
      </c>
      <c r="G81" s="82">
        <v>361</v>
      </c>
      <c r="H81" s="82">
        <v>829</v>
      </c>
      <c r="I81" s="82">
        <v>417</v>
      </c>
      <c r="J81" s="82">
        <v>412</v>
      </c>
      <c r="K81" s="82">
        <v>773</v>
      </c>
      <c r="L81" s="82">
        <v>373</v>
      </c>
      <c r="M81" s="82">
        <v>400</v>
      </c>
      <c r="N81" s="82">
        <v>696</v>
      </c>
      <c r="O81" s="82">
        <v>331</v>
      </c>
      <c r="P81" s="82">
        <v>365</v>
      </c>
    </row>
    <row r="82" spans="1:16" s="47" customFormat="1" ht="15" customHeight="1">
      <c r="A82" s="77">
        <v>63</v>
      </c>
      <c r="B82" s="78">
        <v>624</v>
      </c>
      <c r="C82" s="82">
        <v>303</v>
      </c>
      <c r="D82" s="82">
        <v>321</v>
      </c>
      <c r="E82" s="82">
        <v>720</v>
      </c>
      <c r="F82" s="82">
        <v>353</v>
      </c>
      <c r="G82" s="82">
        <v>367</v>
      </c>
      <c r="H82" s="82">
        <v>863</v>
      </c>
      <c r="I82" s="82">
        <v>451</v>
      </c>
      <c r="J82" s="82">
        <v>412</v>
      </c>
      <c r="K82" s="82">
        <v>755</v>
      </c>
      <c r="L82" s="82">
        <v>366</v>
      </c>
      <c r="M82" s="82">
        <v>389</v>
      </c>
      <c r="N82" s="82">
        <v>667</v>
      </c>
      <c r="O82" s="82">
        <v>321</v>
      </c>
      <c r="P82" s="82">
        <v>346</v>
      </c>
    </row>
    <row r="83" spans="1:16" s="47" customFormat="1" ht="15" customHeight="1">
      <c r="A83" s="74">
        <v>64</v>
      </c>
      <c r="B83" s="79">
        <v>551</v>
      </c>
      <c r="C83" s="83">
        <v>237</v>
      </c>
      <c r="D83" s="83">
        <v>314</v>
      </c>
      <c r="E83" s="83">
        <v>732</v>
      </c>
      <c r="F83" s="83">
        <v>328</v>
      </c>
      <c r="G83" s="83">
        <v>404</v>
      </c>
      <c r="H83" s="83">
        <v>538</v>
      </c>
      <c r="I83" s="83">
        <v>248</v>
      </c>
      <c r="J83" s="83">
        <v>290</v>
      </c>
      <c r="K83" s="83">
        <v>771</v>
      </c>
      <c r="L83" s="83">
        <v>402</v>
      </c>
      <c r="M83" s="83">
        <v>369</v>
      </c>
      <c r="N83" s="83">
        <v>685</v>
      </c>
      <c r="O83" s="83">
        <v>352</v>
      </c>
      <c r="P83" s="83">
        <v>333</v>
      </c>
    </row>
    <row r="84" spans="1:16" s="47" customFormat="1" ht="15" customHeight="1">
      <c r="A84" s="195"/>
      <c r="B84" s="196"/>
      <c r="C84" s="196"/>
      <c r="D84" s="196"/>
      <c r="E84" s="196"/>
      <c r="F84" s="196"/>
      <c r="G84" s="196"/>
      <c r="H84" s="196"/>
      <c r="I84" s="196"/>
      <c r="J84" s="196"/>
      <c r="K84" s="196"/>
      <c r="L84" s="196"/>
      <c r="M84" s="196"/>
      <c r="N84" s="196"/>
      <c r="O84" s="196"/>
      <c r="P84" s="196"/>
    </row>
    <row r="85" spans="1:16" s="47" customFormat="1" ht="15" customHeight="1">
      <c r="A85" s="197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</row>
    <row r="86" spans="1:16" s="46" customFormat="1" ht="15" customHeight="1">
      <c r="A86" s="316" t="s">
        <v>242</v>
      </c>
      <c r="B86" s="318" t="s">
        <v>332</v>
      </c>
      <c r="C86" s="315"/>
      <c r="D86" s="315"/>
      <c r="E86" s="315" t="s">
        <v>333</v>
      </c>
      <c r="F86" s="315"/>
      <c r="G86" s="315"/>
      <c r="H86" s="315" t="s">
        <v>334</v>
      </c>
      <c r="I86" s="315"/>
      <c r="J86" s="315"/>
      <c r="K86" s="315" t="s">
        <v>335</v>
      </c>
      <c r="L86" s="315"/>
      <c r="M86" s="315"/>
      <c r="N86" s="315" t="s">
        <v>514</v>
      </c>
      <c r="O86" s="315"/>
      <c r="P86" s="315"/>
    </row>
    <row r="87" spans="1:16" s="46" customFormat="1" ht="15" customHeight="1" thickBot="1">
      <c r="A87" s="317"/>
      <c r="B87" s="198" t="s">
        <v>336</v>
      </c>
      <c r="C87" s="199" t="s">
        <v>2</v>
      </c>
      <c r="D87" s="199" t="s">
        <v>3</v>
      </c>
      <c r="E87" s="200" t="s">
        <v>336</v>
      </c>
      <c r="F87" s="199" t="s">
        <v>2</v>
      </c>
      <c r="G87" s="199" t="s">
        <v>3</v>
      </c>
      <c r="H87" s="200" t="s">
        <v>336</v>
      </c>
      <c r="I87" s="199" t="s">
        <v>2</v>
      </c>
      <c r="J87" s="199" t="s">
        <v>3</v>
      </c>
      <c r="K87" s="200" t="s">
        <v>336</v>
      </c>
      <c r="L87" s="199" t="s">
        <v>2</v>
      </c>
      <c r="M87" s="199" t="s">
        <v>3</v>
      </c>
      <c r="N87" s="200" t="s">
        <v>336</v>
      </c>
      <c r="O87" s="199" t="s">
        <v>2</v>
      </c>
      <c r="P87" s="199" t="s">
        <v>3</v>
      </c>
    </row>
    <row r="88" spans="1:16" s="47" customFormat="1" ht="15" customHeight="1" thickTop="1">
      <c r="A88" s="75" t="s">
        <v>253</v>
      </c>
      <c r="B88" s="76">
        <v>3013</v>
      </c>
      <c r="C88" s="81">
        <v>1425</v>
      </c>
      <c r="D88" s="81">
        <v>1588</v>
      </c>
      <c r="E88" s="81">
        <v>3192</v>
      </c>
      <c r="F88" s="81">
        <v>1480</v>
      </c>
      <c r="G88" s="81">
        <v>1712</v>
      </c>
      <c r="H88" s="81">
        <v>3276</v>
      </c>
      <c r="I88" s="81">
        <v>1520</v>
      </c>
      <c r="J88" s="81">
        <v>1756</v>
      </c>
      <c r="K88" s="81">
        <v>3889</v>
      </c>
      <c r="L88" s="81">
        <v>1931</v>
      </c>
      <c r="M88" s="81">
        <v>1958</v>
      </c>
      <c r="N88" s="81">
        <v>3687</v>
      </c>
      <c r="O88" s="81">
        <v>1865</v>
      </c>
      <c r="P88" s="81">
        <v>1822</v>
      </c>
    </row>
    <row r="89" spans="1:16" s="47" customFormat="1" ht="15" customHeight="1">
      <c r="A89" s="77">
        <v>65</v>
      </c>
      <c r="B89" s="78">
        <v>600</v>
      </c>
      <c r="C89" s="82">
        <v>287</v>
      </c>
      <c r="D89" s="82">
        <v>313</v>
      </c>
      <c r="E89" s="82">
        <v>690</v>
      </c>
      <c r="F89" s="82">
        <v>330</v>
      </c>
      <c r="G89" s="82">
        <v>360</v>
      </c>
      <c r="H89" s="82">
        <v>560</v>
      </c>
      <c r="I89" s="82">
        <v>263</v>
      </c>
      <c r="J89" s="82">
        <v>297</v>
      </c>
      <c r="K89" s="82">
        <v>839</v>
      </c>
      <c r="L89" s="82">
        <v>413</v>
      </c>
      <c r="M89" s="82">
        <v>426</v>
      </c>
      <c r="N89" s="82">
        <v>736</v>
      </c>
      <c r="O89" s="82">
        <v>390</v>
      </c>
      <c r="P89" s="82">
        <v>346</v>
      </c>
    </row>
    <row r="90" spans="1:16" s="47" customFormat="1" ht="15" customHeight="1">
      <c r="A90" s="77">
        <v>66</v>
      </c>
      <c r="B90" s="78">
        <v>638</v>
      </c>
      <c r="C90" s="82">
        <v>307</v>
      </c>
      <c r="D90" s="82">
        <v>331</v>
      </c>
      <c r="E90" s="82">
        <v>591</v>
      </c>
      <c r="F90" s="82">
        <v>267</v>
      </c>
      <c r="G90" s="82">
        <v>324</v>
      </c>
      <c r="H90" s="82">
        <v>643</v>
      </c>
      <c r="I90" s="82">
        <v>295</v>
      </c>
      <c r="J90" s="82">
        <v>348</v>
      </c>
      <c r="K90" s="82">
        <v>913</v>
      </c>
      <c r="L90" s="82">
        <v>469</v>
      </c>
      <c r="M90" s="82">
        <v>444</v>
      </c>
      <c r="N90" s="82">
        <v>724</v>
      </c>
      <c r="O90" s="82">
        <v>369</v>
      </c>
      <c r="P90" s="82">
        <v>355</v>
      </c>
    </row>
    <row r="91" spans="1:16" s="47" customFormat="1" ht="15" customHeight="1">
      <c r="A91" s="77">
        <v>67</v>
      </c>
      <c r="B91" s="78">
        <v>560</v>
      </c>
      <c r="C91" s="82">
        <v>256</v>
      </c>
      <c r="D91" s="82">
        <v>304</v>
      </c>
      <c r="E91" s="82">
        <v>634</v>
      </c>
      <c r="F91" s="82">
        <v>308</v>
      </c>
      <c r="G91" s="82">
        <v>326</v>
      </c>
      <c r="H91" s="82">
        <v>691</v>
      </c>
      <c r="I91" s="82">
        <v>331</v>
      </c>
      <c r="J91" s="82">
        <v>360</v>
      </c>
      <c r="K91" s="82">
        <v>805</v>
      </c>
      <c r="L91" s="82">
        <v>400</v>
      </c>
      <c r="M91" s="82">
        <v>405</v>
      </c>
      <c r="N91" s="82">
        <v>763</v>
      </c>
      <c r="O91" s="82">
        <v>373</v>
      </c>
      <c r="P91" s="82">
        <v>390</v>
      </c>
    </row>
    <row r="92" spans="1:16" s="47" customFormat="1" ht="15" customHeight="1">
      <c r="A92" s="77">
        <v>68</v>
      </c>
      <c r="B92" s="78">
        <v>605</v>
      </c>
      <c r="C92" s="82">
        <v>285</v>
      </c>
      <c r="D92" s="82">
        <v>320</v>
      </c>
      <c r="E92" s="82">
        <v>684</v>
      </c>
      <c r="F92" s="82">
        <v>323</v>
      </c>
      <c r="G92" s="82">
        <v>361</v>
      </c>
      <c r="H92" s="82">
        <v>683</v>
      </c>
      <c r="I92" s="82">
        <v>328</v>
      </c>
      <c r="J92" s="82">
        <v>355</v>
      </c>
      <c r="K92" s="82">
        <v>814</v>
      </c>
      <c r="L92" s="82">
        <v>413</v>
      </c>
      <c r="M92" s="82">
        <v>401</v>
      </c>
      <c r="N92" s="82">
        <v>720</v>
      </c>
      <c r="O92" s="82">
        <v>341</v>
      </c>
      <c r="P92" s="82">
        <v>379</v>
      </c>
    </row>
    <row r="93" spans="1:16" s="47" customFormat="1" ht="15" customHeight="1">
      <c r="A93" s="74">
        <v>69</v>
      </c>
      <c r="B93" s="79">
        <v>610</v>
      </c>
      <c r="C93" s="83">
        <v>290</v>
      </c>
      <c r="D93" s="83">
        <v>320</v>
      </c>
      <c r="E93" s="83">
        <v>593</v>
      </c>
      <c r="F93" s="83">
        <v>252</v>
      </c>
      <c r="G93" s="83">
        <v>341</v>
      </c>
      <c r="H93" s="83">
        <v>699</v>
      </c>
      <c r="I93" s="83">
        <v>303</v>
      </c>
      <c r="J93" s="83">
        <v>396</v>
      </c>
      <c r="K93" s="83">
        <v>518</v>
      </c>
      <c r="L93" s="83">
        <v>236</v>
      </c>
      <c r="M93" s="83">
        <v>282</v>
      </c>
      <c r="N93" s="83">
        <v>744</v>
      </c>
      <c r="O93" s="83">
        <v>392</v>
      </c>
      <c r="P93" s="83">
        <v>352</v>
      </c>
    </row>
    <row r="94" spans="1:16" s="47" customFormat="1" ht="15" customHeight="1">
      <c r="A94" s="75" t="s">
        <v>254</v>
      </c>
      <c r="B94" s="76">
        <v>2789</v>
      </c>
      <c r="C94" s="81">
        <v>1230</v>
      </c>
      <c r="D94" s="81">
        <v>1559</v>
      </c>
      <c r="E94" s="81">
        <v>3384</v>
      </c>
      <c r="F94" s="81">
        <v>1553</v>
      </c>
      <c r="G94" s="81">
        <v>1831</v>
      </c>
      <c r="H94" s="81">
        <v>2976</v>
      </c>
      <c r="I94" s="81">
        <v>1347</v>
      </c>
      <c r="J94" s="81">
        <v>1629</v>
      </c>
      <c r="K94" s="81">
        <v>3078</v>
      </c>
      <c r="L94" s="81">
        <v>1403</v>
      </c>
      <c r="M94" s="81">
        <v>1675</v>
      </c>
      <c r="N94" s="81">
        <v>3691</v>
      </c>
      <c r="O94" s="81">
        <v>1803</v>
      </c>
      <c r="P94" s="81">
        <v>1888</v>
      </c>
    </row>
    <row r="95" spans="1:16" s="47" customFormat="1" ht="15" customHeight="1">
      <c r="A95" s="77">
        <v>70</v>
      </c>
      <c r="B95" s="78">
        <v>589</v>
      </c>
      <c r="C95" s="82">
        <v>278</v>
      </c>
      <c r="D95" s="82">
        <v>311</v>
      </c>
      <c r="E95" s="82">
        <v>689</v>
      </c>
      <c r="F95" s="82">
        <v>334</v>
      </c>
      <c r="G95" s="82">
        <v>355</v>
      </c>
      <c r="H95" s="82">
        <v>655</v>
      </c>
      <c r="I95" s="82">
        <v>309</v>
      </c>
      <c r="J95" s="82">
        <v>346</v>
      </c>
      <c r="K95" s="82">
        <v>534</v>
      </c>
      <c r="L95" s="82">
        <v>249</v>
      </c>
      <c r="M95" s="82">
        <v>285</v>
      </c>
      <c r="N95" s="82">
        <v>803</v>
      </c>
      <c r="O95" s="82">
        <v>396</v>
      </c>
      <c r="P95" s="82">
        <v>407</v>
      </c>
    </row>
    <row r="96" spans="1:16" s="47" customFormat="1" ht="15" customHeight="1">
      <c r="A96" s="77">
        <v>71</v>
      </c>
      <c r="B96" s="78">
        <v>596</v>
      </c>
      <c r="C96" s="82">
        <v>257</v>
      </c>
      <c r="D96" s="82">
        <v>339</v>
      </c>
      <c r="E96" s="82">
        <v>704</v>
      </c>
      <c r="F96" s="82">
        <v>331</v>
      </c>
      <c r="G96" s="82">
        <v>373</v>
      </c>
      <c r="H96" s="82">
        <v>545</v>
      </c>
      <c r="I96" s="82">
        <v>243</v>
      </c>
      <c r="J96" s="82">
        <v>302</v>
      </c>
      <c r="K96" s="82">
        <v>608</v>
      </c>
      <c r="L96" s="82">
        <v>275</v>
      </c>
      <c r="M96" s="82">
        <v>333</v>
      </c>
      <c r="N96" s="82">
        <v>864</v>
      </c>
      <c r="O96" s="82">
        <v>434</v>
      </c>
      <c r="P96" s="82">
        <v>430</v>
      </c>
    </row>
    <row r="97" spans="1:16" s="47" customFormat="1" ht="15" customHeight="1">
      <c r="A97" s="77">
        <v>72</v>
      </c>
      <c r="B97" s="78">
        <v>521</v>
      </c>
      <c r="C97" s="82">
        <v>230</v>
      </c>
      <c r="D97" s="82">
        <v>291</v>
      </c>
      <c r="E97" s="82">
        <v>658</v>
      </c>
      <c r="F97" s="82">
        <v>286</v>
      </c>
      <c r="G97" s="82">
        <v>372</v>
      </c>
      <c r="H97" s="82">
        <v>583</v>
      </c>
      <c r="I97" s="82">
        <v>271</v>
      </c>
      <c r="J97" s="82">
        <v>312</v>
      </c>
      <c r="K97" s="82">
        <v>657</v>
      </c>
      <c r="L97" s="82">
        <v>306</v>
      </c>
      <c r="M97" s="82">
        <v>351</v>
      </c>
      <c r="N97" s="82">
        <v>765</v>
      </c>
      <c r="O97" s="82">
        <v>372</v>
      </c>
      <c r="P97" s="82">
        <v>393</v>
      </c>
    </row>
    <row r="98" spans="1:16" s="47" customFormat="1" ht="15" customHeight="1">
      <c r="A98" s="77">
        <v>73</v>
      </c>
      <c r="B98" s="78">
        <v>529</v>
      </c>
      <c r="C98" s="82">
        <v>235</v>
      </c>
      <c r="D98" s="82">
        <v>294</v>
      </c>
      <c r="E98" s="82">
        <v>662</v>
      </c>
      <c r="F98" s="82">
        <v>300</v>
      </c>
      <c r="G98" s="82">
        <v>362</v>
      </c>
      <c r="H98" s="82">
        <v>631</v>
      </c>
      <c r="I98" s="82">
        <v>289</v>
      </c>
      <c r="J98" s="82">
        <v>342</v>
      </c>
      <c r="K98" s="82">
        <v>633</v>
      </c>
      <c r="L98" s="82">
        <v>292</v>
      </c>
      <c r="M98" s="82">
        <v>341</v>
      </c>
      <c r="N98" s="82">
        <v>776</v>
      </c>
      <c r="O98" s="82">
        <v>388</v>
      </c>
      <c r="P98" s="82">
        <v>388</v>
      </c>
    </row>
    <row r="99" spans="1:16" s="47" customFormat="1" ht="15" customHeight="1">
      <c r="A99" s="74">
        <v>74</v>
      </c>
      <c r="B99" s="79">
        <v>554</v>
      </c>
      <c r="C99" s="83">
        <v>230</v>
      </c>
      <c r="D99" s="83">
        <v>324</v>
      </c>
      <c r="E99" s="83">
        <v>671</v>
      </c>
      <c r="F99" s="83">
        <v>302</v>
      </c>
      <c r="G99" s="83">
        <v>369</v>
      </c>
      <c r="H99" s="83">
        <v>562</v>
      </c>
      <c r="I99" s="83">
        <v>235</v>
      </c>
      <c r="J99" s="83">
        <v>327</v>
      </c>
      <c r="K99" s="83">
        <v>646</v>
      </c>
      <c r="L99" s="83">
        <v>281</v>
      </c>
      <c r="M99" s="83">
        <v>365</v>
      </c>
      <c r="N99" s="83">
        <v>483</v>
      </c>
      <c r="O99" s="83">
        <v>213</v>
      </c>
      <c r="P99" s="83">
        <v>270</v>
      </c>
    </row>
    <row r="100" spans="1:16" s="47" customFormat="1" ht="15" customHeight="1">
      <c r="A100" s="75" t="s">
        <v>255</v>
      </c>
      <c r="B100" s="76">
        <v>1843</v>
      </c>
      <c r="C100" s="81">
        <v>718</v>
      </c>
      <c r="D100" s="81">
        <v>1125</v>
      </c>
      <c r="E100" s="81">
        <v>3059</v>
      </c>
      <c r="F100" s="81">
        <v>1296</v>
      </c>
      <c r="G100" s="81">
        <v>1763</v>
      </c>
      <c r="H100" s="81">
        <v>3029</v>
      </c>
      <c r="I100" s="81">
        <v>1314</v>
      </c>
      <c r="J100" s="81">
        <v>1715</v>
      </c>
      <c r="K100" s="81">
        <v>2670</v>
      </c>
      <c r="L100" s="81">
        <v>1155</v>
      </c>
      <c r="M100" s="81">
        <v>1515</v>
      </c>
      <c r="N100" s="81">
        <v>2820</v>
      </c>
      <c r="O100" s="81">
        <v>1253</v>
      </c>
      <c r="P100" s="81">
        <v>1567</v>
      </c>
    </row>
    <row r="101" spans="1:16" s="47" customFormat="1" ht="15" customHeight="1">
      <c r="A101" s="77">
        <v>75</v>
      </c>
      <c r="B101" s="78">
        <v>406</v>
      </c>
      <c r="C101" s="82">
        <v>177</v>
      </c>
      <c r="D101" s="82">
        <v>229</v>
      </c>
      <c r="E101" s="82">
        <v>658</v>
      </c>
      <c r="F101" s="82">
        <v>298</v>
      </c>
      <c r="G101" s="82">
        <v>360</v>
      </c>
      <c r="H101" s="82">
        <v>660</v>
      </c>
      <c r="I101" s="82">
        <v>310</v>
      </c>
      <c r="J101" s="82">
        <v>350</v>
      </c>
      <c r="K101" s="82">
        <v>602</v>
      </c>
      <c r="L101" s="82">
        <v>275</v>
      </c>
      <c r="M101" s="82">
        <v>327</v>
      </c>
      <c r="N101" s="82">
        <v>495</v>
      </c>
      <c r="O101" s="82">
        <v>220</v>
      </c>
      <c r="P101" s="82">
        <v>275</v>
      </c>
    </row>
    <row r="102" spans="1:16" s="47" customFormat="1" ht="15" customHeight="1">
      <c r="A102" s="77">
        <v>76</v>
      </c>
      <c r="B102" s="78">
        <v>463</v>
      </c>
      <c r="C102" s="82">
        <v>189</v>
      </c>
      <c r="D102" s="82">
        <v>274</v>
      </c>
      <c r="E102" s="82">
        <v>654</v>
      </c>
      <c r="F102" s="82">
        <v>276</v>
      </c>
      <c r="G102" s="82">
        <v>378</v>
      </c>
      <c r="H102" s="82">
        <v>620</v>
      </c>
      <c r="I102" s="82">
        <v>273</v>
      </c>
      <c r="J102" s="82">
        <v>347</v>
      </c>
      <c r="K102" s="82">
        <v>517</v>
      </c>
      <c r="L102" s="82">
        <v>216</v>
      </c>
      <c r="M102" s="82">
        <v>301</v>
      </c>
      <c r="N102" s="82">
        <v>565</v>
      </c>
      <c r="O102" s="82">
        <v>244</v>
      </c>
      <c r="P102" s="82">
        <v>321</v>
      </c>
    </row>
    <row r="103" spans="1:16" s="47" customFormat="1" ht="15" customHeight="1">
      <c r="A103" s="77">
        <v>77</v>
      </c>
      <c r="B103" s="78">
        <v>371</v>
      </c>
      <c r="C103" s="82">
        <v>149</v>
      </c>
      <c r="D103" s="82">
        <v>222</v>
      </c>
      <c r="E103" s="82">
        <v>599</v>
      </c>
      <c r="F103" s="82">
        <v>245</v>
      </c>
      <c r="G103" s="82">
        <v>354</v>
      </c>
      <c r="H103" s="82">
        <v>584</v>
      </c>
      <c r="I103" s="82">
        <v>238</v>
      </c>
      <c r="J103" s="82">
        <v>346</v>
      </c>
      <c r="K103" s="82">
        <v>525</v>
      </c>
      <c r="L103" s="82">
        <v>234</v>
      </c>
      <c r="M103" s="82">
        <v>291</v>
      </c>
      <c r="N103" s="82">
        <v>605</v>
      </c>
      <c r="O103" s="82">
        <v>279</v>
      </c>
      <c r="P103" s="82">
        <v>326</v>
      </c>
    </row>
    <row r="104" spans="1:16" s="47" customFormat="1" ht="15" customHeight="1">
      <c r="A104" s="77">
        <v>78</v>
      </c>
      <c r="B104" s="78">
        <v>333</v>
      </c>
      <c r="C104" s="82">
        <v>107</v>
      </c>
      <c r="D104" s="82">
        <v>226</v>
      </c>
      <c r="E104" s="82">
        <v>569</v>
      </c>
      <c r="F104" s="82">
        <v>247</v>
      </c>
      <c r="G104" s="82">
        <v>322</v>
      </c>
      <c r="H104" s="82">
        <v>582</v>
      </c>
      <c r="I104" s="82">
        <v>244</v>
      </c>
      <c r="J104" s="82">
        <v>338</v>
      </c>
      <c r="K104" s="82">
        <v>546</v>
      </c>
      <c r="L104" s="82">
        <v>237</v>
      </c>
      <c r="M104" s="82">
        <v>309</v>
      </c>
      <c r="N104" s="82">
        <v>586</v>
      </c>
      <c r="O104" s="82">
        <v>267</v>
      </c>
      <c r="P104" s="82">
        <v>319</v>
      </c>
    </row>
    <row r="105" spans="1:16" s="47" customFormat="1" ht="15" customHeight="1">
      <c r="A105" s="74">
        <v>79</v>
      </c>
      <c r="B105" s="79">
        <v>270</v>
      </c>
      <c r="C105" s="83">
        <v>96</v>
      </c>
      <c r="D105" s="83">
        <v>174</v>
      </c>
      <c r="E105" s="83">
        <v>579</v>
      </c>
      <c r="F105" s="83">
        <v>230</v>
      </c>
      <c r="G105" s="83">
        <v>349</v>
      </c>
      <c r="H105" s="83">
        <v>583</v>
      </c>
      <c r="I105" s="83">
        <v>249</v>
      </c>
      <c r="J105" s="83">
        <v>334</v>
      </c>
      <c r="K105" s="83">
        <v>480</v>
      </c>
      <c r="L105" s="83">
        <v>193</v>
      </c>
      <c r="M105" s="83">
        <v>287</v>
      </c>
      <c r="N105" s="83">
        <v>569</v>
      </c>
      <c r="O105" s="83">
        <v>243</v>
      </c>
      <c r="P105" s="83">
        <v>326</v>
      </c>
    </row>
    <row r="106" spans="1:16" s="47" customFormat="1" ht="15" customHeight="1">
      <c r="A106" s="75" t="s">
        <v>256</v>
      </c>
      <c r="B106" s="76">
        <v>1096</v>
      </c>
      <c r="C106" s="81">
        <v>389</v>
      </c>
      <c r="D106" s="81">
        <v>707</v>
      </c>
      <c r="E106" s="81">
        <v>1835</v>
      </c>
      <c r="F106" s="81">
        <v>684</v>
      </c>
      <c r="G106" s="81">
        <v>1151</v>
      </c>
      <c r="H106" s="81">
        <v>2534</v>
      </c>
      <c r="I106" s="81">
        <v>997</v>
      </c>
      <c r="J106" s="81">
        <v>1537</v>
      </c>
      <c r="K106" s="81">
        <v>2504</v>
      </c>
      <c r="L106" s="81">
        <v>1009</v>
      </c>
      <c r="M106" s="81">
        <v>1495</v>
      </c>
      <c r="N106" s="81">
        <v>2225</v>
      </c>
      <c r="O106" s="81">
        <v>895</v>
      </c>
      <c r="P106" s="81">
        <v>1330</v>
      </c>
    </row>
    <row r="107" spans="1:16" s="47" customFormat="1" ht="15" customHeight="1">
      <c r="A107" s="77">
        <v>80</v>
      </c>
      <c r="B107" s="78">
        <v>295</v>
      </c>
      <c r="C107" s="82">
        <v>112</v>
      </c>
      <c r="D107" s="82">
        <v>183</v>
      </c>
      <c r="E107" s="82">
        <v>436</v>
      </c>
      <c r="F107" s="82">
        <v>191</v>
      </c>
      <c r="G107" s="82">
        <v>245</v>
      </c>
      <c r="H107" s="82">
        <v>558</v>
      </c>
      <c r="I107" s="82">
        <v>234</v>
      </c>
      <c r="J107" s="82">
        <v>324</v>
      </c>
      <c r="K107" s="82">
        <v>561</v>
      </c>
      <c r="L107" s="82">
        <v>246</v>
      </c>
      <c r="M107" s="82">
        <v>315</v>
      </c>
      <c r="N107" s="82">
        <v>523</v>
      </c>
      <c r="O107" s="82">
        <v>222</v>
      </c>
      <c r="P107" s="82">
        <v>301</v>
      </c>
    </row>
    <row r="108" spans="1:16" s="47" customFormat="1" ht="15" customHeight="1">
      <c r="A108" s="77">
        <v>81</v>
      </c>
      <c r="B108" s="78">
        <v>197</v>
      </c>
      <c r="C108" s="82">
        <v>65</v>
      </c>
      <c r="D108" s="82">
        <v>132</v>
      </c>
      <c r="E108" s="82">
        <v>471</v>
      </c>
      <c r="F108" s="82">
        <v>177</v>
      </c>
      <c r="G108" s="82">
        <v>294</v>
      </c>
      <c r="H108" s="82">
        <v>557</v>
      </c>
      <c r="I108" s="82">
        <v>222</v>
      </c>
      <c r="J108" s="82">
        <v>335</v>
      </c>
      <c r="K108" s="82">
        <v>529</v>
      </c>
      <c r="L108" s="82">
        <v>219</v>
      </c>
      <c r="M108" s="82">
        <v>310</v>
      </c>
      <c r="N108" s="82">
        <v>434</v>
      </c>
      <c r="O108" s="82">
        <v>174</v>
      </c>
      <c r="P108" s="82">
        <v>260</v>
      </c>
    </row>
    <row r="109" spans="1:16" s="47" customFormat="1" ht="15" customHeight="1">
      <c r="A109" s="77">
        <v>82</v>
      </c>
      <c r="B109" s="78">
        <v>229</v>
      </c>
      <c r="C109" s="82">
        <v>79</v>
      </c>
      <c r="D109" s="82">
        <v>150</v>
      </c>
      <c r="E109" s="82">
        <v>360</v>
      </c>
      <c r="F109" s="82">
        <v>139</v>
      </c>
      <c r="G109" s="82">
        <v>221</v>
      </c>
      <c r="H109" s="82">
        <v>505</v>
      </c>
      <c r="I109" s="82">
        <v>197</v>
      </c>
      <c r="J109" s="82">
        <v>308</v>
      </c>
      <c r="K109" s="82">
        <v>502</v>
      </c>
      <c r="L109" s="82">
        <v>201</v>
      </c>
      <c r="M109" s="82">
        <v>301</v>
      </c>
      <c r="N109" s="82">
        <v>442</v>
      </c>
      <c r="O109" s="82">
        <v>183</v>
      </c>
      <c r="P109" s="82">
        <v>259</v>
      </c>
    </row>
    <row r="110" spans="1:16" s="47" customFormat="1" ht="15" customHeight="1">
      <c r="A110" s="77">
        <v>83</v>
      </c>
      <c r="B110" s="78">
        <v>193</v>
      </c>
      <c r="C110" s="82">
        <v>71</v>
      </c>
      <c r="D110" s="82">
        <v>122</v>
      </c>
      <c r="E110" s="82">
        <v>322</v>
      </c>
      <c r="F110" s="82">
        <v>90</v>
      </c>
      <c r="G110" s="82">
        <v>232</v>
      </c>
      <c r="H110" s="82">
        <v>462</v>
      </c>
      <c r="I110" s="82">
        <v>188</v>
      </c>
      <c r="J110" s="82">
        <v>274</v>
      </c>
      <c r="K110" s="82">
        <v>472</v>
      </c>
      <c r="L110" s="82">
        <v>176</v>
      </c>
      <c r="M110" s="82">
        <v>296</v>
      </c>
      <c r="N110" s="82">
        <v>436</v>
      </c>
      <c r="O110" s="82">
        <v>175</v>
      </c>
      <c r="P110" s="82">
        <v>261</v>
      </c>
    </row>
    <row r="111" spans="1:16" s="47" customFormat="1" ht="15" customHeight="1">
      <c r="A111" s="74">
        <v>84</v>
      </c>
      <c r="B111" s="79">
        <v>182</v>
      </c>
      <c r="C111" s="83">
        <v>62</v>
      </c>
      <c r="D111" s="83">
        <v>120</v>
      </c>
      <c r="E111" s="83">
        <v>246</v>
      </c>
      <c r="F111" s="83">
        <v>87</v>
      </c>
      <c r="G111" s="83">
        <v>159</v>
      </c>
      <c r="H111" s="83">
        <v>452</v>
      </c>
      <c r="I111" s="83">
        <v>156</v>
      </c>
      <c r="J111" s="83">
        <v>296</v>
      </c>
      <c r="K111" s="83">
        <v>440</v>
      </c>
      <c r="L111" s="83">
        <v>167</v>
      </c>
      <c r="M111" s="83">
        <v>273</v>
      </c>
      <c r="N111" s="83">
        <v>390</v>
      </c>
      <c r="O111" s="83">
        <v>141</v>
      </c>
      <c r="P111" s="83">
        <v>249</v>
      </c>
    </row>
    <row r="112" spans="1:16" s="47" customFormat="1" ht="15" customHeight="1">
      <c r="A112" s="75" t="s">
        <v>257</v>
      </c>
      <c r="B112" s="76">
        <v>628</v>
      </c>
      <c r="C112" s="81">
        <v>187</v>
      </c>
      <c r="D112" s="81">
        <v>441</v>
      </c>
      <c r="E112" s="81">
        <v>928</v>
      </c>
      <c r="F112" s="81">
        <v>295</v>
      </c>
      <c r="G112" s="81">
        <v>633</v>
      </c>
      <c r="H112" s="81">
        <v>1276</v>
      </c>
      <c r="I112" s="81">
        <v>386</v>
      </c>
      <c r="J112" s="81">
        <v>890</v>
      </c>
      <c r="K112" s="81">
        <v>1809</v>
      </c>
      <c r="L112" s="81">
        <v>637</v>
      </c>
      <c r="M112" s="81">
        <v>1172</v>
      </c>
      <c r="N112" s="81">
        <v>1856</v>
      </c>
      <c r="O112" s="81">
        <v>645</v>
      </c>
      <c r="P112" s="81">
        <v>1211</v>
      </c>
    </row>
    <row r="113" spans="1:16" s="47" customFormat="1" ht="15" customHeight="1">
      <c r="A113" s="77">
        <v>85</v>
      </c>
      <c r="B113" s="78">
        <v>170</v>
      </c>
      <c r="C113" s="82">
        <v>50</v>
      </c>
      <c r="D113" s="82">
        <v>120</v>
      </c>
      <c r="E113" s="82">
        <v>278</v>
      </c>
      <c r="F113" s="82">
        <v>93</v>
      </c>
      <c r="G113" s="82">
        <v>185</v>
      </c>
      <c r="H113" s="82">
        <v>327</v>
      </c>
      <c r="I113" s="82">
        <v>122</v>
      </c>
      <c r="J113" s="82">
        <v>205</v>
      </c>
      <c r="K113" s="82">
        <v>422</v>
      </c>
      <c r="L113" s="82">
        <v>166</v>
      </c>
      <c r="M113" s="82">
        <v>256</v>
      </c>
      <c r="N113" s="82">
        <v>452</v>
      </c>
      <c r="O113" s="82">
        <v>184</v>
      </c>
      <c r="P113" s="82">
        <v>268</v>
      </c>
    </row>
    <row r="114" spans="1:16" s="47" customFormat="1" ht="15" customHeight="1">
      <c r="A114" s="77">
        <v>86</v>
      </c>
      <c r="B114" s="78">
        <v>158</v>
      </c>
      <c r="C114" s="82">
        <v>50</v>
      </c>
      <c r="D114" s="82">
        <v>108</v>
      </c>
      <c r="E114" s="82">
        <v>166</v>
      </c>
      <c r="F114" s="82">
        <v>56</v>
      </c>
      <c r="G114" s="82">
        <v>110</v>
      </c>
      <c r="H114" s="82">
        <v>330</v>
      </c>
      <c r="I114" s="82">
        <v>104</v>
      </c>
      <c r="J114" s="82">
        <v>226</v>
      </c>
      <c r="K114" s="82">
        <v>421</v>
      </c>
      <c r="L114" s="82">
        <v>152</v>
      </c>
      <c r="M114" s="82">
        <v>269</v>
      </c>
      <c r="N114" s="82">
        <v>402</v>
      </c>
      <c r="O114" s="82">
        <v>148</v>
      </c>
      <c r="P114" s="82">
        <v>254</v>
      </c>
    </row>
    <row r="115" spans="1:16" s="47" customFormat="1" ht="15" customHeight="1">
      <c r="A115" s="77">
        <v>87</v>
      </c>
      <c r="B115" s="78">
        <v>106</v>
      </c>
      <c r="C115" s="82">
        <v>37</v>
      </c>
      <c r="D115" s="82">
        <v>69</v>
      </c>
      <c r="E115" s="82">
        <v>185</v>
      </c>
      <c r="F115" s="82">
        <v>47</v>
      </c>
      <c r="G115" s="82">
        <v>138</v>
      </c>
      <c r="H115" s="82">
        <v>250</v>
      </c>
      <c r="I115" s="82">
        <v>71</v>
      </c>
      <c r="J115" s="82">
        <v>179</v>
      </c>
      <c r="K115" s="82">
        <v>349</v>
      </c>
      <c r="L115" s="82">
        <v>116</v>
      </c>
      <c r="M115" s="82">
        <v>233</v>
      </c>
      <c r="N115" s="82">
        <v>368</v>
      </c>
      <c r="O115" s="82">
        <v>111</v>
      </c>
      <c r="P115" s="82">
        <v>257</v>
      </c>
    </row>
    <row r="116" spans="1:16" s="47" customFormat="1" ht="15" customHeight="1">
      <c r="A116" s="77">
        <v>88</v>
      </c>
      <c r="B116" s="78">
        <v>108</v>
      </c>
      <c r="C116" s="82">
        <v>27</v>
      </c>
      <c r="D116" s="82">
        <v>81</v>
      </c>
      <c r="E116" s="82">
        <v>154</v>
      </c>
      <c r="F116" s="82">
        <v>56</v>
      </c>
      <c r="G116" s="82">
        <v>98</v>
      </c>
      <c r="H116" s="82">
        <v>212</v>
      </c>
      <c r="I116" s="82">
        <v>49</v>
      </c>
      <c r="J116" s="82">
        <v>163</v>
      </c>
      <c r="K116" s="82">
        <v>332</v>
      </c>
      <c r="L116" s="82">
        <v>124</v>
      </c>
      <c r="M116" s="82">
        <v>208</v>
      </c>
      <c r="N116" s="82">
        <v>318</v>
      </c>
      <c r="O116" s="82">
        <v>104</v>
      </c>
      <c r="P116" s="82">
        <v>214</v>
      </c>
    </row>
    <row r="117" spans="1:16" s="47" customFormat="1" ht="15" customHeight="1">
      <c r="A117" s="74">
        <v>89</v>
      </c>
      <c r="B117" s="79">
        <v>86</v>
      </c>
      <c r="C117" s="83">
        <v>23</v>
      </c>
      <c r="D117" s="83">
        <v>63</v>
      </c>
      <c r="E117" s="83">
        <v>145</v>
      </c>
      <c r="F117" s="83">
        <v>43</v>
      </c>
      <c r="G117" s="83">
        <v>102</v>
      </c>
      <c r="H117" s="83">
        <v>157</v>
      </c>
      <c r="I117" s="83">
        <v>40</v>
      </c>
      <c r="J117" s="83">
        <v>117</v>
      </c>
      <c r="K117" s="83">
        <v>285</v>
      </c>
      <c r="L117" s="83">
        <v>79</v>
      </c>
      <c r="M117" s="83">
        <v>206</v>
      </c>
      <c r="N117" s="83">
        <v>316</v>
      </c>
      <c r="O117" s="83">
        <v>98</v>
      </c>
      <c r="P117" s="83">
        <v>218</v>
      </c>
    </row>
    <row r="118" spans="1:16" s="47" customFormat="1" ht="15" customHeight="1">
      <c r="A118" s="75" t="s">
        <v>258</v>
      </c>
      <c r="B118" s="76">
        <v>244</v>
      </c>
      <c r="C118" s="81">
        <v>80</v>
      </c>
      <c r="D118" s="81">
        <v>164</v>
      </c>
      <c r="E118" s="81">
        <v>404</v>
      </c>
      <c r="F118" s="81">
        <v>103</v>
      </c>
      <c r="G118" s="81">
        <v>301</v>
      </c>
      <c r="H118" s="81">
        <v>509</v>
      </c>
      <c r="I118" s="81">
        <v>146</v>
      </c>
      <c r="J118" s="81">
        <v>363</v>
      </c>
      <c r="K118" s="81">
        <v>695</v>
      </c>
      <c r="L118" s="81">
        <v>164</v>
      </c>
      <c r="M118" s="81">
        <v>531</v>
      </c>
      <c r="N118" s="81">
        <v>1033</v>
      </c>
      <c r="O118" s="81">
        <v>318</v>
      </c>
      <c r="P118" s="81">
        <v>715</v>
      </c>
    </row>
    <row r="119" spans="1:16" s="47" customFormat="1" ht="15" customHeight="1">
      <c r="A119" s="77">
        <v>90</v>
      </c>
      <c r="B119" s="78">
        <v>68</v>
      </c>
      <c r="C119" s="82">
        <v>27</v>
      </c>
      <c r="D119" s="82">
        <v>41</v>
      </c>
      <c r="E119" s="82">
        <v>116</v>
      </c>
      <c r="F119" s="82">
        <v>26</v>
      </c>
      <c r="G119" s="82">
        <v>90</v>
      </c>
      <c r="H119" s="82">
        <v>179</v>
      </c>
      <c r="I119" s="82">
        <v>49</v>
      </c>
      <c r="J119" s="82">
        <v>130</v>
      </c>
      <c r="K119" s="82">
        <v>179</v>
      </c>
      <c r="L119" s="82">
        <v>45</v>
      </c>
      <c r="M119" s="82">
        <v>134</v>
      </c>
      <c r="N119" s="82">
        <v>288</v>
      </c>
      <c r="O119" s="82">
        <v>97</v>
      </c>
      <c r="P119" s="82">
        <v>191</v>
      </c>
    </row>
    <row r="120" spans="1:16" s="47" customFormat="1" ht="15" customHeight="1">
      <c r="A120" s="77">
        <v>91</v>
      </c>
      <c r="B120" s="78">
        <v>61</v>
      </c>
      <c r="C120" s="82">
        <v>14</v>
      </c>
      <c r="D120" s="82">
        <v>47</v>
      </c>
      <c r="E120" s="82">
        <v>102</v>
      </c>
      <c r="F120" s="82">
        <v>29</v>
      </c>
      <c r="G120" s="82">
        <v>73</v>
      </c>
      <c r="H120" s="82">
        <v>104</v>
      </c>
      <c r="I120" s="82">
        <v>28</v>
      </c>
      <c r="J120" s="82">
        <v>76</v>
      </c>
      <c r="K120" s="82">
        <v>187</v>
      </c>
      <c r="L120" s="82">
        <v>49</v>
      </c>
      <c r="M120" s="82">
        <v>138</v>
      </c>
      <c r="N120" s="82">
        <v>240</v>
      </c>
      <c r="O120" s="82">
        <v>74</v>
      </c>
      <c r="P120" s="82">
        <v>166</v>
      </c>
    </row>
    <row r="121" spans="1:16" s="47" customFormat="1" ht="15" customHeight="1">
      <c r="A121" s="77">
        <v>92</v>
      </c>
      <c r="B121" s="78">
        <v>50</v>
      </c>
      <c r="C121" s="82">
        <v>17</v>
      </c>
      <c r="D121" s="82">
        <v>33</v>
      </c>
      <c r="E121" s="82">
        <v>75</v>
      </c>
      <c r="F121" s="82">
        <v>23</v>
      </c>
      <c r="G121" s="82">
        <v>52</v>
      </c>
      <c r="H121" s="82">
        <v>105</v>
      </c>
      <c r="I121" s="82">
        <v>23</v>
      </c>
      <c r="J121" s="82">
        <v>82</v>
      </c>
      <c r="K121" s="82">
        <v>161</v>
      </c>
      <c r="L121" s="82">
        <v>38</v>
      </c>
      <c r="M121" s="82">
        <v>123</v>
      </c>
      <c r="N121" s="82">
        <v>189</v>
      </c>
      <c r="O121" s="82">
        <v>63</v>
      </c>
      <c r="P121" s="82">
        <v>126</v>
      </c>
    </row>
    <row r="122" spans="1:16" s="47" customFormat="1" ht="15" customHeight="1">
      <c r="A122" s="77">
        <v>93</v>
      </c>
      <c r="B122" s="78">
        <v>43</v>
      </c>
      <c r="C122" s="82">
        <v>13</v>
      </c>
      <c r="D122" s="82">
        <v>30</v>
      </c>
      <c r="E122" s="82">
        <v>61</v>
      </c>
      <c r="F122" s="82">
        <v>12</v>
      </c>
      <c r="G122" s="82">
        <v>49</v>
      </c>
      <c r="H122" s="82">
        <v>71</v>
      </c>
      <c r="I122" s="82">
        <v>31</v>
      </c>
      <c r="J122" s="82">
        <v>40</v>
      </c>
      <c r="K122" s="82">
        <v>98</v>
      </c>
      <c r="L122" s="82">
        <v>17</v>
      </c>
      <c r="M122" s="82">
        <v>81</v>
      </c>
      <c r="N122" s="82">
        <v>184</v>
      </c>
      <c r="O122" s="82">
        <v>52</v>
      </c>
      <c r="P122" s="82">
        <v>132</v>
      </c>
    </row>
    <row r="123" spans="1:16" s="47" customFormat="1" ht="15" customHeight="1">
      <c r="A123" s="74">
        <v>94</v>
      </c>
      <c r="B123" s="79">
        <v>22</v>
      </c>
      <c r="C123" s="83">
        <v>9</v>
      </c>
      <c r="D123" s="83">
        <v>13</v>
      </c>
      <c r="E123" s="83">
        <v>50</v>
      </c>
      <c r="F123" s="83">
        <v>13</v>
      </c>
      <c r="G123" s="83">
        <v>37</v>
      </c>
      <c r="H123" s="83">
        <v>50</v>
      </c>
      <c r="I123" s="83">
        <v>15</v>
      </c>
      <c r="J123" s="83">
        <v>35</v>
      </c>
      <c r="K123" s="83">
        <v>70</v>
      </c>
      <c r="L123" s="83">
        <v>15</v>
      </c>
      <c r="M123" s="83">
        <v>55</v>
      </c>
      <c r="N123" s="83">
        <v>132</v>
      </c>
      <c r="O123" s="83">
        <v>32</v>
      </c>
      <c r="P123" s="83">
        <v>100</v>
      </c>
    </row>
    <row r="124" spans="1:16" s="47" customFormat="1" ht="15" customHeight="1">
      <c r="A124" s="75" t="s">
        <v>259</v>
      </c>
      <c r="B124" s="76">
        <v>44</v>
      </c>
      <c r="C124" s="81">
        <v>10</v>
      </c>
      <c r="D124" s="81">
        <v>34</v>
      </c>
      <c r="E124" s="81">
        <v>101</v>
      </c>
      <c r="F124" s="81">
        <v>29</v>
      </c>
      <c r="G124" s="81">
        <v>72</v>
      </c>
      <c r="H124" s="81">
        <v>135</v>
      </c>
      <c r="I124" s="81">
        <v>28</v>
      </c>
      <c r="J124" s="81">
        <v>107</v>
      </c>
      <c r="K124" s="81">
        <v>149</v>
      </c>
      <c r="L124" s="81">
        <v>30</v>
      </c>
      <c r="M124" s="81">
        <v>119</v>
      </c>
      <c r="N124" s="81">
        <v>224</v>
      </c>
      <c r="O124" s="81">
        <v>32</v>
      </c>
      <c r="P124" s="81">
        <v>192</v>
      </c>
    </row>
    <row r="125" spans="1:16" s="47" customFormat="1" ht="15" customHeight="1">
      <c r="A125" s="77">
        <v>95</v>
      </c>
      <c r="B125" s="78">
        <v>12</v>
      </c>
      <c r="C125" s="88" t="s">
        <v>267</v>
      </c>
      <c r="D125" s="82">
        <v>12</v>
      </c>
      <c r="E125" s="82">
        <v>33</v>
      </c>
      <c r="F125" s="88">
        <v>13</v>
      </c>
      <c r="G125" s="82">
        <v>20</v>
      </c>
      <c r="H125" s="82">
        <v>47</v>
      </c>
      <c r="I125" s="88">
        <v>10</v>
      </c>
      <c r="J125" s="82">
        <v>37</v>
      </c>
      <c r="K125" s="82">
        <v>67</v>
      </c>
      <c r="L125" s="88">
        <v>17</v>
      </c>
      <c r="M125" s="82">
        <v>50</v>
      </c>
      <c r="N125" s="82">
        <v>68</v>
      </c>
      <c r="O125" s="88">
        <v>12</v>
      </c>
      <c r="P125" s="82">
        <v>56</v>
      </c>
    </row>
    <row r="126" spans="1:16" s="47" customFormat="1" ht="15" customHeight="1">
      <c r="A126" s="77">
        <v>96</v>
      </c>
      <c r="B126" s="78">
        <v>14</v>
      </c>
      <c r="C126" s="82">
        <v>4</v>
      </c>
      <c r="D126" s="82">
        <v>10</v>
      </c>
      <c r="E126" s="82">
        <v>40</v>
      </c>
      <c r="F126" s="82">
        <v>5</v>
      </c>
      <c r="G126" s="82">
        <v>35</v>
      </c>
      <c r="H126" s="82">
        <v>37</v>
      </c>
      <c r="I126" s="82">
        <v>8</v>
      </c>
      <c r="J126" s="82">
        <v>29</v>
      </c>
      <c r="K126" s="82">
        <v>21</v>
      </c>
      <c r="L126" s="82">
        <v>4</v>
      </c>
      <c r="M126" s="82">
        <v>17</v>
      </c>
      <c r="N126" s="82">
        <v>64</v>
      </c>
      <c r="O126" s="82">
        <v>10</v>
      </c>
      <c r="P126" s="82">
        <v>54</v>
      </c>
    </row>
    <row r="127" spans="1:16" s="47" customFormat="1" ht="15" customHeight="1">
      <c r="A127" s="77">
        <v>97</v>
      </c>
      <c r="B127" s="78">
        <v>8</v>
      </c>
      <c r="C127" s="88">
        <v>2</v>
      </c>
      <c r="D127" s="82">
        <v>6</v>
      </c>
      <c r="E127" s="82">
        <v>11</v>
      </c>
      <c r="F127" s="82">
        <v>5</v>
      </c>
      <c r="G127" s="82">
        <v>6</v>
      </c>
      <c r="H127" s="82">
        <v>20</v>
      </c>
      <c r="I127" s="82">
        <v>5</v>
      </c>
      <c r="J127" s="82">
        <v>15</v>
      </c>
      <c r="K127" s="82">
        <v>29</v>
      </c>
      <c r="L127" s="82">
        <v>2</v>
      </c>
      <c r="M127" s="82">
        <v>27</v>
      </c>
      <c r="N127" s="82">
        <v>45</v>
      </c>
      <c r="O127" s="82">
        <v>6</v>
      </c>
      <c r="P127" s="82">
        <v>39</v>
      </c>
    </row>
    <row r="128" spans="1:16" s="47" customFormat="1" ht="15" customHeight="1">
      <c r="A128" s="77">
        <v>98</v>
      </c>
      <c r="B128" s="78">
        <v>7</v>
      </c>
      <c r="C128" s="82">
        <v>3</v>
      </c>
      <c r="D128" s="82">
        <v>4</v>
      </c>
      <c r="E128" s="82">
        <v>11</v>
      </c>
      <c r="F128" s="82">
        <v>3</v>
      </c>
      <c r="G128" s="82">
        <v>8</v>
      </c>
      <c r="H128" s="82">
        <v>20</v>
      </c>
      <c r="I128" s="82">
        <v>3</v>
      </c>
      <c r="J128" s="82">
        <v>17</v>
      </c>
      <c r="K128" s="82">
        <v>21</v>
      </c>
      <c r="L128" s="82">
        <v>5</v>
      </c>
      <c r="M128" s="82">
        <v>16</v>
      </c>
      <c r="N128" s="82">
        <v>29</v>
      </c>
      <c r="O128" s="82">
        <v>1</v>
      </c>
      <c r="P128" s="82">
        <v>28</v>
      </c>
    </row>
    <row r="129" spans="1:25" s="47" customFormat="1" ht="15" customHeight="1">
      <c r="A129" s="74">
        <v>99</v>
      </c>
      <c r="B129" s="79">
        <v>3</v>
      </c>
      <c r="C129" s="83">
        <v>1</v>
      </c>
      <c r="D129" s="83">
        <v>2</v>
      </c>
      <c r="E129" s="83">
        <v>6</v>
      </c>
      <c r="F129" s="83">
        <v>3</v>
      </c>
      <c r="G129" s="83">
        <v>3</v>
      </c>
      <c r="H129" s="83">
        <v>11</v>
      </c>
      <c r="I129" s="83">
        <v>2</v>
      </c>
      <c r="J129" s="83">
        <v>9</v>
      </c>
      <c r="K129" s="83">
        <v>11</v>
      </c>
      <c r="L129" s="83">
        <v>2</v>
      </c>
      <c r="M129" s="83">
        <v>9</v>
      </c>
      <c r="N129" s="83">
        <v>18</v>
      </c>
      <c r="O129" s="83">
        <v>3</v>
      </c>
      <c r="P129" s="83">
        <v>15</v>
      </c>
    </row>
    <row r="130" spans="1:25" s="47" customFormat="1" ht="15" customHeight="1">
      <c r="A130" s="50" t="s">
        <v>260</v>
      </c>
      <c r="B130" s="89">
        <v>4</v>
      </c>
      <c r="C130" s="90" t="s">
        <v>267</v>
      </c>
      <c r="D130" s="90">
        <v>4</v>
      </c>
      <c r="E130" s="91">
        <v>6</v>
      </c>
      <c r="F130" s="90">
        <v>1</v>
      </c>
      <c r="G130" s="91">
        <v>5</v>
      </c>
      <c r="H130" s="91">
        <v>17</v>
      </c>
      <c r="I130" s="90">
        <v>2</v>
      </c>
      <c r="J130" s="91">
        <v>15</v>
      </c>
      <c r="K130" s="91">
        <v>37</v>
      </c>
      <c r="L130" s="90">
        <v>7</v>
      </c>
      <c r="M130" s="91">
        <v>30</v>
      </c>
      <c r="N130" s="91">
        <v>28</v>
      </c>
      <c r="O130" s="90">
        <v>3</v>
      </c>
      <c r="P130" s="91">
        <v>25</v>
      </c>
    </row>
    <row r="131" spans="1:25" s="47" customFormat="1" ht="15" customHeight="1">
      <c r="A131" s="49" t="s">
        <v>338</v>
      </c>
      <c r="B131" s="92">
        <v>1</v>
      </c>
      <c r="C131" s="91">
        <v>1</v>
      </c>
      <c r="D131" s="90" t="s">
        <v>267</v>
      </c>
      <c r="E131" s="91">
        <v>54</v>
      </c>
      <c r="F131" s="91">
        <v>39</v>
      </c>
      <c r="G131" s="90">
        <v>15</v>
      </c>
      <c r="H131" s="91">
        <v>410</v>
      </c>
      <c r="I131" s="91">
        <v>271</v>
      </c>
      <c r="J131" s="90">
        <v>139</v>
      </c>
      <c r="K131" s="91">
        <v>231</v>
      </c>
      <c r="L131" s="91">
        <v>129</v>
      </c>
      <c r="M131" s="90">
        <v>102</v>
      </c>
      <c r="N131" s="91" t="s">
        <v>515</v>
      </c>
      <c r="O131" s="91" t="s">
        <v>515</v>
      </c>
      <c r="P131" s="90" t="s">
        <v>515</v>
      </c>
    </row>
    <row r="132" spans="1:25" ht="15" customHeight="1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163"/>
      <c r="N132" s="48"/>
      <c r="O132" s="48"/>
      <c r="P132" s="163" t="s">
        <v>164</v>
      </c>
      <c r="Q132" s="47"/>
      <c r="R132" s="47"/>
      <c r="S132" s="47"/>
      <c r="T132" s="47"/>
      <c r="U132" s="47"/>
      <c r="V132" s="47"/>
      <c r="W132" s="47"/>
      <c r="X132" s="47"/>
      <c r="Y132" s="47"/>
    </row>
    <row r="133" spans="1:25" ht="14.65" customHeight="1">
      <c r="Q133" s="47"/>
      <c r="R133" s="47"/>
      <c r="S133" s="47"/>
      <c r="T133" s="47"/>
      <c r="U133" s="47"/>
      <c r="V133" s="47"/>
      <c r="W133" s="47"/>
      <c r="X133" s="47"/>
      <c r="Y133" s="47"/>
    </row>
    <row r="134" spans="1:25" ht="14.65" customHeight="1">
      <c r="Q134" s="47"/>
      <c r="R134" s="47"/>
      <c r="S134" s="47"/>
      <c r="T134" s="47"/>
      <c r="U134" s="47"/>
      <c r="V134" s="47"/>
      <c r="W134" s="47"/>
      <c r="X134" s="47"/>
      <c r="Y134" s="47"/>
    </row>
    <row r="135" spans="1:25" ht="14.65" customHeight="1">
      <c r="Q135" s="47"/>
      <c r="R135" s="47"/>
      <c r="S135" s="47"/>
      <c r="T135" s="47"/>
      <c r="U135" s="47"/>
      <c r="V135" s="47"/>
      <c r="W135" s="47"/>
      <c r="X135" s="47"/>
      <c r="Y135" s="47"/>
    </row>
    <row r="136" spans="1:25" ht="14.65" customHeight="1">
      <c r="Q136" s="47"/>
      <c r="R136" s="47"/>
      <c r="S136" s="47"/>
      <c r="T136" s="47"/>
      <c r="U136" s="47"/>
      <c r="V136" s="47"/>
      <c r="W136" s="47"/>
      <c r="X136" s="47"/>
      <c r="Y136" s="47"/>
    </row>
    <row r="137" spans="1:25" ht="14.65" customHeight="1">
      <c r="Q137" s="47"/>
      <c r="R137" s="47"/>
      <c r="S137" s="47"/>
      <c r="T137" s="47"/>
      <c r="U137" s="47"/>
      <c r="V137" s="47"/>
      <c r="W137" s="47"/>
      <c r="X137" s="47"/>
      <c r="Y137" s="47"/>
    </row>
    <row r="138" spans="1:25" ht="14.65" customHeight="1">
      <c r="Q138" s="47"/>
      <c r="R138" s="47"/>
      <c r="S138" s="47"/>
      <c r="T138" s="47"/>
      <c r="U138" s="47"/>
      <c r="V138" s="47"/>
      <c r="W138" s="47"/>
      <c r="X138" s="47"/>
      <c r="Y138" s="47"/>
    </row>
    <row r="139" spans="1:25" ht="14.65" customHeight="1">
      <c r="Q139" s="47"/>
      <c r="R139" s="47"/>
      <c r="S139" s="47"/>
      <c r="T139" s="47"/>
      <c r="U139" s="47"/>
      <c r="V139" s="47"/>
      <c r="W139" s="47"/>
      <c r="X139" s="47"/>
      <c r="Y139" s="47"/>
    </row>
    <row r="140" spans="1:25" ht="14.65" customHeight="1">
      <c r="Q140" s="47"/>
      <c r="R140" s="47"/>
      <c r="S140" s="47"/>
      <c r="T140" s="47"/>
      <c r="U140" s="47"/>
      <c r="V140" s="47"/>
      <c r="W140" s="47"/>
      <c r="X140" s="47"/>
      <c r="Y140" s="47"/>
    </row>
    <row r="141" spans="1:25" ht="14.65" customHeight="1">
      <c r="Q141" s="47"/>
      <c r="R141" s="47"/>
      <c r="S141" s="47"/>
      <c r="T141" s="47"/>
      <c r="U141" s="47"/>
      <c r="V141" s="47"/>
      <c r="W141" s="47"/>
      <c r="X141" s="47"/>
      <c r="Y141" s="47"/>
    </row>
    <row r="270" spans="10:16" ht="14.65" customHeight="1">
      <c r="M270" s="160" ph="1"/>
      <c r="P270" s="160" ph="1"/>
    </row>
    <row r="272" spans="10:16" ht="14.65" customHeight="1">
      <c r="J272" s="160" ph="1"/>
    </row>
    <row r="410" spans="10:16" ht="14.65" customHeight="1">
      <c r="M410" s="160" ph="1"/>
      <c r="P410" s="160" ph="1"/>
    </row>
    <row r="412" spans="10:16" ht="14.65" customHeight="1">
      <c r="J412" s="160" ph="1"/>
    </row>
    <row r="550" spans="10:16" ht="14.65" customHeight="1">
      <c r="M550" s="160" ph="1"/>
      <c r="P550" s="160" ph="1"/>
    </row>
    <row r="552" spans="10:16" ht="14.65" customHeight="1">
      <c r="J552" s="160" ph="1"/>
    </row>
    <row r="690" spans="10:16" ht="14.65" customHeight="1">
      <c r="M690" s="160" ph="1"/>
      <c r="P690" s="160" ph="1"/>
    </row>
    <row r="692" spans="10:16" ht="14.65" customHeight="1">
      <c r="J692" s="160" ph="1"/>
    </row>
    <row r="830" spans="10:16" ht="14.65" customHeight="1">
      <c r="M830" s="160" ph="1"/>
      <c r="P830" s="160" ph="1"/>
    </row>
    <row r="832" spans="10:16" ht="14.65" customHeight="1">
      <c r="J832" s="160" ph="1"/>
    </row>
    <row r="970" spans="10:16" ht="14.65" customHeight="1">
      <c r="M970" s="160" ph="1"/>
      <c r="P970" s="160" ph="1"/>
    </row>
    <row r="972" spans="10:16" ht="14.65" customHeight="1">
      <c r="J972" s="160" ph="1"/>
    </row>
    <row r="1110" spans="10:16" ht="14.65" customHeight="1">
      <c r="M1110" s="160" ph="1"/>
      <c r="P1110" s="160" ph="1"/>
    </row>
    <row r="1112" spans="10:16" ht="14.65" customHeight="1">
      <c r="J1112" s="160" ph="1"/>
    </row>
    <row r="1250" spans="10:16" ht="14.65" customHeight="1">
      <c r="M1250" s="160" ph="1"/>
      <c r="P1250" s="160" ph="1"/>
    </row>
    <row r="1252" spans="10:16" ht="14.65" customHeight="1">
      <c r="J1252" s="160" ph="1"/>
    </row>
    <row r="1264" spans="10:16" ht="14.65" customHeight="1">
      <c r="M1264" s="160" ph="1"/>
      <c r="P1264" s="160" ph="1"/>
    </row>
    <row r="1265" spans="10:16" ht="14.65" customHeight="1">
      <c r="M1265" s="160" ph="1"/>
      <c r="P1265" s="160" ph="1"/>
    </row>
    <row r="1266" spans="10:16" ht="14.65" customHeight="1">
      <c r="J1266" s="160" ph="1"/>
      <c r="M1266" s="160" ph="1"/>
      <c r="P1266" s="160" ph="1"/>
    </row>
  </sheetData>
  <mergeCells count="12">
    <mergeCell ref="N3:P3"/>
    <mergeCell ref="A3:A4"/>
    <mergeCell ref="B3:D3"/>
    <mergeCell ref="E3:G3"/>
    <mergeCell ref="H3:J3"/>
    <mergeCell ref="K3:M3"/>
    <mergeCell ref="N86:P86"/>
    <mergeCell ref="A86:A87"/>
    <mergeCell ref="B86:D86"/>
    <mergeCell ref="E86:G86"/>
    <mergeCell ref="H86:J86"/>
    <mergeCell ref="K86:M86"/>
  </mergeCells>
  <phoneticPr fontId="2"/>
  <pageMargins left="0.78740157480314965" right="0.78740157480314965" top="0.78740157480314965" bottom="0.59055118110236227" header="0.39370078740157483" footer="0.11811023622047245"/>
  <pageSetup paperSize="9" scale="63" fitToHeight="0" pageOrder="overThenDown" orientation="portrait" r:id="rId1"/>
  <headerFooter scaleWithDoc="0" alignWithMargins="0">
    <evenFooter>&amp;C&amp;12- 17 -</evenFooter>
  </headerFooter>
  <rowBreaks count="1" manualBreakCount="1">
    <brk id="85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"/>
  <sheetViews>
    <sheetView zoomScaleNormal="100" zoomScaleSheetLayoutView="100" workbookViewId="0">
      <selection activeCell="C25" sqref="C25"/>
    </sheetView>
  </sheetViews>
  <sheetFormatPr defaultRowHeight="12.75"/>
  <cols>
    <col min="1" max="1" width="11.125" style="2" customWidth="1"/>
    <col min="2" max="10" width="9.375" style="2" customWidth="1"/>
    <col min="11" max="16384" width="9" style="2"/>
  </cols>
  <sheetData>
    <row r="1" spans="1:10" ht="18.75" customHeight="1">
      <c r="A1" s="108" t="s">
        <v>339</v>
      </c>
    </row>
    <row r="2" spans="1:10" ht="15" customHeight="1">
      <c r="A2" s="117"/>
      <c r="B2" s="117"/>
      <c r="C2" s="117"/>
      <c r="J2" s="3" t="s">
        <v>154</v>
      </c>
    </row>
    <row r="3" spans="1:10" s="4" customFormat="1" ht="15" customHeight="1">
      <c r="A3" s="323" t="s">
        <v>484</v>
      </c>
      <c r="B3" s="325" t="s">
        <v>340</v>
      </c>
      <c r="C3" s="327" t="s">
        <v>441</v>
      </c>
      <c r="D3" s="328"/>
      <c r="E3" s="328"/>
      <c r="F3" s="328"/>
      <c r="G3" s="328"/>
      <c r="H3" s="328"/>
      <c r="I3" s="328"/>
      <c r="J3" s="329" t="s">
        <v>341</v>
      </c>
    </row>
    <row r="4" spans="1:10" s="4" customFormat="1" ht="15" customHeight="1">
      <c r="A4" s="323"/>
      <c r="B4" s="325"/>
      <c r="C4" s="327" t="s">
        <v>340</v>
      </c>
      <c r="D4" s="327" t="s">
        <v>442</v>
      </c>
      <c r="E4" s="328"/>
      <c r="F4" s="328"/>
      <c r="G4" s="328"/>
      <c r="H4" s="328"/>
      <c r="I4" s="327" t="s">
        <v>443</v>
      </c>
      <c r="J4" s="329"/>
    </row>
    <row r="5" spans="1:10" s="4" customFormat="1" ht="46.5" customHeight="1" thickBot="1">
      <c r="A5" s="324"/>
      <c r="B5" s="326"/>
      <c r="C5" s="331"/>
      <c r="D5" s="107" t="s">
        <v>340</v>
      </c>
      <c r="E5" s="107" t="s">
        <v>342</v>
      </c>
      <c r="F5" s="107" t="s">
        <v>444</v>
      </c>
      <c r="G5" s="107" t="s">
        <v>445</v>
      </c>
      <c r="H5" s="107" t="s">
        <v>343</v>
      </c>
      <c r="I5" s="331"/>
      <c r="J5" s="330"/>
    </row>
    <row r="6" spans="1:10" s="4" customFormat="1" ht="15" customHeight="1" thickTop="1">
      <c r="A6" s="93" t="s">
        <v>187</v>
      </c>
      <c r="B6" s="94">
        <v>39120</v>
      </c>
      <c r="C6" s="94">
        <v>24631</v>
      </c>
      <c r="D6" s="94">
        <v>23634</v>
      </c>
      <c r="E6" s="94">
        <v>19769</v>
      </c>
      <c r="F6" s="94">
        <v>3492</v>
      </c>
      <c r="G6" s="94">
        <v>98</v>
      </c>
      <c r="H6" s="94">
        <v>275</v>
      </c>
      <c r="I6" s="94">
        <v>997</v>
      </c>
      <c r="J6" s="94">
        <v>14455</v>
      </c>
    </row>
    <row r="7" spans="1:10" s="4" customFormat="1" ht="15" customHeight="1">
      <c r="A7" s="106" t="s">
        <v>344</v>
      </c>
      <c r="B7" s="52">
        <v>18690</v>
      </c>
      <c r="C7" s="52">
        <v>14381</v>
      </c>
      <c r="D7" s="52">
        <v>13699</v>
      </c>
      <c r="E7" s="53">
        <v>13345</v>
      </c>
      <c r="F7" s="53">
        <v>152</v>
      </c>
      <c r="G7" s="53">
        <v>43</v>
      </c>
      <c r="H7" s="53">
        <v>159</v>
      </c>
      <c r="I7" s="53">
        <v>682</v>
      </c>
      <c r="J7" s="53">
        <v>4293</v>
      </c>
    </row>
    <row r="8" spans="1:10" s="4" customFormat="1" ht="15" customHeight="1">
      <c r="A8" s="24" t="s">
        <v>345</v>
      </c>
      <c r="B8" s="54">
        <v>20430</v>
      </c>
      <c r="C8" s="54">
        <v>10250</v>
      </c>
      <c r="D8" s="54">
        <v>9935</v>
      </c>
      <c r="E8" s="55">
        <v>6424</v>
      </c>
      <c r="F8" s="55">
        <v>3340</v>
      </c>
      <c r="G8" s="55">
        <v>55</v>
      </c>
      <c r="H8" s="55">
        <v>116</v>
      </c>
      <c r="I8" s="55">
        <v>315</v>
      </c>
      <c r="J8" s="55">
        <v>10162</v>
      </c>
    </row>
    <row r="9" spans="1:10" s="4" customFormat="1" ht="15" customHeight="1">
      <c r="A9" s="93" t="s">
        <v>188</v>
      </c>
      <c r="B9" s="94">
        <v>45396</v>
      </c>
      <c r="C9" s="94">
        <v>28229</v>
      </c>
      <c r="D9" s="94">
        <v>26790</v>
      </c>
      <c r="E9" s="94">
        <v>22030</v>
      </c>
      <c r="F9" s="94">
        <v>4221</v>
      </c>
      <c r="G9" s="94">
        <v>136</v>
      </c>
      <c r="H9" s="94">
        <v>403</v>
      </c>
      <c r="I9" s="94">
        <v>1439</v>
      </c>
      <c r="J9" s="94">
        <v>16855</v>
      </c>
    </row>
    <row r="10" spans="1:10" s="4" customFormat="1" ht="15" customHeight="1">
      <c r="A10" s="106" t="s">
        <v>344</v>
      </c>
      <c r="B10" s="53">
        <v>21704</v>
      </c>
      <c r="C10" s="53">
        <v>16281</v>
      </c>
      <c r="D10" s="53">
        <v>15291</v>
      </c>
      <c r="E10" s="53">
        <v>14771</v>
      </c>
      <c r="F10" s="53">
        <v>235</v>
      </c>
      <c r="G10" s="53">
        <v>64</v>
      </c>
      <c r="H10" s="53">
        <v>221</v>
      </c>
      <c r="I10" s="53">
        <v>990</v>
      </c>
      <c r="J10" s="53">
        <v>5225</v>
      </c>
    </row>
    <row r="11" spans="1:10" s="4" customFormat="1" ht="15" customHeight="1">
      <c r="A11" s="24" t="s">
        <v>345</v>
      </c>
      <c r="B11" s="55">
        <v>23692</v>
      </c>
      <c r="C11" s="55">
        <v>11948</v>
      </c>
      <c r="D11" s="55">
        <v>11499</v>
      </c>
      <c r="E11" s="55">
        <v>7259</v>
      </c>
      <c r="F11" s="55">
        <v>3986</v>
      </c>
      <c r="G11" s="55">
        <v>72</v>
      </c>
      <c r="H11" s="55">
        <v>182</v>
      </c>
      <c r="I11" s="55">
        <v>449</v>
      </c>
      <c r="J11" s="55">
        <v>11630</v>
      </c>
    </row>
    <row r="12" spans="1:10" s="4" customFormat="1" ht="15" customHeight="1">
      <c r="A12" s="93" t="s">
        <v>189</v>
      </c>
      <c r="B12" s="94">
        <v>44006</v>
      </c>
      <c r="C12" s="94">
        <v>26466</v>
      </c>
      <c r="D12" s="94">
        <v>24938</v>
      </c>
      <c r="E12" s="94">
        <v>20714</v>
      </c>
      <c r="F12" s="94">
        <v>3750</v>
      </c>
      <c r="G12" s="94">
        <v>145</v>
      </c>
      <c r="H12" s="94">
        <v>329</v>
      </c>
      <c r="I12" s="94">
        <v>1528</v>
      </c>
      <c r="J12" s="94">
        <v>16482</v>
      </c>
    </row>
    <row r="13" spans="1:10" s="4" customFormat="1" ht="15" customHeight="1">
      <c r="A13" s="106" t="s">
        <v>344</v>
      </c>
      <c r="B13" s="53">
        <v>20973</v>
      </c>
      <c r="C13" s="53">
        <v>15048</v>
      </c>
      <c r="D13" s="53">
        <v>13991</v>
      </c>
      <c r="E13" s="53">
        <v>13539</v>
      </c>
      <c r="F13" s="53">
        <v>213</v>
      </c>
      <c r="G13" s="53">
        <v>61</v>
      </c>
      <c r="H13" s="53">
        <v>178</v>
      </c>
      <c r="I13" s="53">
        <v>1057</v>
      </c>
      <c r="J13" s="53">
        <v>5368</v>
      </c>
    </row>
    <row r="14" spans="1:10" s="4" customFormat="1" ht="15" customHeight="1">
      <c r="A14" s="24" t="s">
        <v>345</v>
      </c>
      <c r="B14" s="55">
        <v>23033</v>
      </c>
      <c r="C14" s="55">
        <v>11418</v>
      </c>
      <c r="D14" s="55">
        <v>10947</v>
      </c>
      <c r="E14" s="55">
        <v>7175</v>
      </c>
      <c r="F14" s="55">
        <v>3537</v>
      </c>
      <c r="G14" s="55">
        <v>84</v>
      </c>
      <c r="H14" s="55">
        <v>151</v>
      </c>
      <c r="I14" s="55">
        <v>471</v>
      </c>
      <c r="J14" s="55">
        <v>11114</v>
      </c>
    </row>
    <row r="15" spans="1:10" s="4" customFormat="1" ht="15" customHeight="1">
      <c r="A15" s="93" t="s">
        <v>190</v>
      </c>
      <c r="B15" s="52">
        <v>42573</v>
      </c>
      <c r="C15" s="52">
        <v>25532</v>
      </c>
      <c r="D15" s="52">
        <v>24516</v>
      </c>
      <c r="E15" s="52">
        <v>20292</v>
      </c>
      <c r="F15" s="52">
        <v>3665</v>
      </c>
      <c r="G15" s="52">
        <v>161</v>
      </c>
      <c r="H15" s="52">
        <v>398</v>
      </c>
      <c r="I15" s="52">
        <v>1016</v>
      </c>
      <c r="J15" s="52">
        <v>16286</v>
      </c>
    </row>
    <row r="16" spans="1:10" s="4" customFormat="1" ht="15" customHeight="1">
      <c r="A16" s="106" t="s">
        <v>344</v>
      </c>
      <c r="B16" s="52">
        <v>20400</v>
      </c>
      <c r="C16" s="52">
        <v>14335</v>
      </c>
      <c r="D16" s="52">
        <v>13620</v>
      </c>
      <c r="E16" s="53">
        <v>13052</v>
      </c>
      <c r="F16" s="53">
        <v>269</v>
      </c>
      <c r="G16" s="53">
        <v>71</v>
      </c>
      <c r="H16" s="53">
        <v>228</v>
      </c>
      <c r="I16" s="53">
        <v>715</v>
      </c>
      <c r="J16" s="53">
        <v>5647</v>
      </c>
    </row>
    <row r="17" spans="1:10" s="4" customFormat="1" ht="15" customHeight="1">
      <c r="A17" s="24" t="s">
        <v>345</v>
      </c>
      <c r="B17" s="54">
        <v>22173</v>
      </c>
      <c r="C17" s="54">
        <v>11197</v>
      </c>
      <c r="D17" s="54">
        <v>10896</v>
      </c>
      <c r="E17" s="55">
        <v>7240</v>
      </c>
      <c r="F17" s="55">
        <v>3396</v>
      </c>
      <c r="G17" s="55">
        <v>90</v>
      </c>
      <c r="H17" s="55">
        <v>170</v>
      </c>
      <c r="I17" s="55">
        <v>301</v>
      </c>
      <c r="J17" s="55">
        <v>10639</v>
      </c>
    </row>
    <row r="18" spans="1:10" s="4" customFormat="1" ht="15" customHeight="1">
      <c r="A18" s="93" t="s">
        <v>495</v>
      </c>
      <c r="B18" s="52">
        <v>40155</v>
      </c>
      <c r="C18" s="52">
        <v>24023</v>
      </c>
      <c r="D18" s="52">
        <v>23160</v>
      </c>
      <c r="E18" s="52">
        <v>19414</v>
      </c>
      <c r="F18" s="52">
        <v>3055</v>
      </c>
      <c r="G18" s="52">
        <v>161</v>
      </c>
      <c r="H18" s="52">
        <v>530</v>
      </c>
      <c r="I18" s="52">
        <v>863</v>
      </c>
      <c r="J18" s="52">
        <v>14283</v>
      </c>
    </row>
    <row r="19" spans="1:10" s="4" customFormat="1" ht="15" customHeight="1">
      <c r="A19" s="169" t="s">
        <v>344</v>
      </c>
      <c r="B19" s="52">
        <v>19267</v>
      </c>
      <c r="C19" s="52">
        <v>13151</v>
      </c>
      <c r="D19" s="52">
        <v>12556</v>
      </c>
      <c r="E19" s="53">
        <v>11929</v>
      </c>
      <c r="F19" s="53">
        <v>286</v>
      </c>
      <c r="G19" s="53">
        <v>69</v>
      </c>
      <c r="H19" s="53">
        <v>272</v>
      </c>
      <c r="I19" s="53">
        <v>595</v>
      </c>
      <c r="J19" s="53">
        <v>5139</v>
      </c>
    </row>
    <row r="20" spans="1:10" s="4" customFormat="1" ht="15" customHeight="1">
      <c r="A20" s="24" t="s">
        <v>345</v>
      </c>
      <c r="B20" s="54">
        <v>20888</v>
      </c>
      <c r="C20" s="54">
        <v>10872</v>
      </c>
      <c r="D20" s="54">
        <v>10604</v>
      </c>
      <c r="E20" s="55">
        <v>7485</v>
      </c>
      <c r="F20" s="55">
        <v>2769</v>
      </c>
      <c r="G20" s="55">
        <v>92</v>
      </c>
      <c r="H20" s="55">
        <v>258</v>
      </c>
      <c r="I20" s="55">
        <v>268</v>
      </c>
      <c r="J20" s="55">
        <v>9144</v>
      </c>
    </row>
    <row r="21" spans="1:10" ht="15" customHeight="1">
      <c r="J21" s="3" t="s">
        <v>164</v>
      </c>
    </row>
  </sheetData>
  <mergeCells count="7">
    <mergeCell ref="A3:A5"/>
    <mergeCell ref="B3:B5"/>
    <mergeCell ref="C3:I3"/>
    <mergeCell ref="J3:J5"/>
    <mergeCell ref="C4:C5"/>
    <mergeCell ref="D4:H4"/>
    <mergeCell ref="I4:I5"/>
  </mergeCells>
  <phoneticPr fontId="2"/>
  <pageMargins left="0.78740157480314965" right="0.78740157480314965" top="0.78740157480314965" bottom="0.59055118110236227" header="0.39370078740157483" footer="0.11811023622047245"/>
  <pageSetup paperSize="9" scale="83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03-1</vt:lpstr>
      <vt:lpstr>03-2</vt:lpstr>
      <vt:lpstr>03-3～5</vt:lpstr>
      <vt:lpstr>03-6～8</vt:lpstr>
      <vt:lpstr>03-9</vt:lpstr>
      <vt:lpstr>03-10</vt:lpstr>
      <vt:lpstr>03-11～13</vt:lpstr>
      <vt:lpstr>03-14</vt:lpstr>
      <vt:lpstr>03-15</vt:lpstr>
      <vt:lpstr>03-16</vt:lpstr>
      <vt:lpstr>03-17</vt:lpstr>
      <vt:lpstr>03-18</vt:lpstr>
      <vt:lpstr>'03-6～8'!Print_Area</vt:lpstr>
    </vt:vector>
  </TitlesOfParts>
  <Company>沼田市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沼田市</dc:creator>
  <cp:lastModifiedBy>Administrator</cp:lastModifiedBy>
  <cp:lastPrinted>2025-03-24T00:07:59Z</cp:lastPrinted>
  <dcterms:created xsi:type="dcterms:W3CDTF">2021-03-11T02:46:05Z</dcterms:created>
  <dcterms:modified xsi:type="dcterms:W3CDTF">2025-03-27T08:49:41Z</dcterms:modified>
</cp:coreProperties>
</file>