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33.2.50\soumu\行政係\行政係共有\統計調査\04_統計書作成関係\01_沼田市統計書\令和７年度版\02_作成用データ(HPアップロードデータ）\001全データ\統計書完成\R7_HPアップ用に名前変更\"/>
    </mc:Choice>
  </mc:AlternateContent>
  <xr:revisionPtr revIDLastSave="0" documentId="13_ncr:1_{95581D2B-DC78-4E93-9FDF-5CC145D8C905}" xr6:coauthVersionLast="47" xr6:coauthVersionMax="47" xr10:uidLastSave="{00000000-0000-0000-0000-000000000000}"/>
  <bookViews>
    <workbookView xWindow="-120" yWindow="-120" windowWidth="20730" windowHeight="11040" activeTab="4" xr2:uid="{00000000-000D-0000-FFFF-FFFF00000000}"/>
  </bookViews>
  <sheets>
    <sheet name="05-1～3" sheetId="1" r:id="rId1"/>
    <sheet name="05-4～6" sheetId="4" r:id="rId2"/>
    <sheet name="05-7" sheetId="6" r:id="rId3"/>
    <sheet name="05-8" sheetId="7" r:id="rId4"/>
    <sheet name="05-9,10"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8" l="1"/>
  <c r="B18" i="8" s="1"/>
  <c r="C10" i="7"/>
  <c r="P9" i="7"/>
  <c r="O9" i="7"/>
  <c r="N9" i="7"/>
  <c r="M9" i="7"/>
  <c r="L9" i="7"/>
  <c r="K9" i="7"/>
  <c r="J9" i="7"/>
  <c r="I9" i="7"/>
  <c r="H9" i="7"/>
  <c r="G9" i="7"/>
  <c r="F9" i="7"/>
  <c r="E9" i="7"/>
  <c r="D9" i="7"/>
  <c r="C9" i="7"/>
  <c r="B24" i="6" l="1"/>
  <c r="B32" i="1" l="1"/>
</calcChain>
</file>

<file path=xl/sharedStrings.xml><?xml version="1.0" encoding="utf-8"?>
<sst xmlns="http://schemas.openxmlformats.org/spreadsheetml/2006/main" count="450" uniqueCount="199">
  <si>
    <t>農業就業人口</t>
  </si>
  <si>
    <t>-</t>
  </si>
  <si>
    <t>ha</t>
  </si>
  <si>
    <t>％</t>
  </si>
  <si>
    <t>（各年２月１日現在）</t>
  </si>
  <si>
    <t>ブロイラー</t>
  </si>
  <si>
    <t>x</t>
  </si>
  <si>
    <t>（各年７月１５日現在）</t>
  </si>
  <si>
    <t>総面積</t>
  </si>
  <si>
    <t>田</t>
  </si>
  <si>
    <t>畑</t>
  </si>
  <si>
    <t>耕地率</t>
  </si>
  <si>
    <t>普通畑</t>
  </si>
  <si>
    <t>樹園地</t>
  </si>
  <si>
    <t>牧草地</t>
  </si>
  <si>
    <t>乳用牛</t>
  </si>
  <si>
    <t>肉用牛</t>
  </si>
  <si>
    <t>豚</t>
  </si>
  <si>
    <t>採卵鶏</t>
  </si>
  <si>
    <t>その他</t>
  </si>
  <si>
    <t>農家数</t>
  </si>
  <si>
    <t>頭数</t>
  </si>
  <si>
    <t>羽数</t>
  </si>
  <si>
    <t>資料：農林業センサス</t>
  </si>
  <si>
    <t>総数</t>
  </si>
  <si>
    <t>例外規定</t>
  </si>
  <si>
    <t>経営耕地なし</t>
  </si>
  <si>
    <t>販売なし</t>
  </si>
  <si>
    <t>総農家数</t>
  </si>
  <si>
    <t>主業農家</t>
  </si>
  <si>
    <t>副業農家</t>
  </si>
  <si>
    <t>専業</t>
  </si>
  <si>
    <t>兼業農家</t>
  </si>
  <si>
    <t>男</t>
  </si>
  <si>
    <t>女</t>
  </si>
  <si>
    <t>第１種</t>
  </si>
  <si>
    <t>第２種</t>
  </si>
  <si>
    <t>１．農家数・農家人口・農業就業人口</t>
  </si>
  <si>
    <t>年次</t>
  </si>
  <si>
    <t>自給的
農家</t>
  </si>
  <si>
    <t>販売農家</t>
  </si>
  <si>
    <t>準主業
農家</t>
  </si>
  <si>
    <t>専兼業別</t>
  </si>
  <si>
    <t>農家人口</t>
  </si>
  <si>
    <t>２．経営耕地規模別農家数</t>
  </si>
  <si>
    <t>３．農産物販売金額規模別農家数</t>
  </si>
  <si>
    <t>令和元年</t>
  </si>
  <si>
    <t>　2　平成17年以降については、旧白沢村・旧利根村を含む。</t>
    <phoneticPr fontId="3"/>
  </si>
  <si>
    <t>※1　平成12年に項目変更</t>
    <phoneticPr fontId="3"/>
  </si>
  <si>
    <t>平成12年</t>
    <phoneticPr fontId="3"/>
  </si>
  <si>
    <t>平成17年</t>
    <phoneticPr fontId="3"/>
  </si>
  <si>
    <t>平成22年</t>
    <phoneticPr fontId="3"/>
  </si>
  <si>
    <t>平成27年</t>
  </si>
  <si>
    <t>平成27年</t>
    <phoneticPr fontId="3"/>
  </si>
  <si>
    <t>※1　平成12年までは総農家を対象に調査している。</t>
    <phoneticPr fontId="3"/>
  </si>
  <si>
    <t>　2　平成17年以降については、旧白沢村・旧利根村分を含む。</t>
    <phoneticPr fontId="3"/>
  </si>
  <si>
    <t>　3　平成17年以降については、販売農家のみを対象に調査している。</t>
    <phoneticPr fontId="3"/>
  </si>
  <si>
    <t>0.3～0.5</t>
    <phoneticPr fontId="3"/>
  </si>
  <si>
    <t>0.5～1.0</t>
    <phoneticPr fontId="3"/>
  </si>
  <si>
    <t>1.0～1.5</t>
    <phoneticPr fontId="3"/>
  </si>
  <si>
    <t>1.5～2.0</t>
    <phoneticPr fontId="3"/>
  </si>
  <si>
    <t>2.0～2.5</t>
    <phoneticPr fontId="3"/>
  </si>
  <si>
    <t>2.5～3.0</t>
    <phoneticPr fontId="3"/>
  </si>
  <si>
    <t>3.0～5.0</t>
    <phoneticPr fontId="3"/>
  </si>
  <si>
    <t>5.0～10.0</t>
    <phoneticPr fontId="3"/>
  </si>
  <si>
    <t>10.0～20.0</t>
    <phoneticPr fontId="3"/>
  </si>
  <si>
    <t>0.3未満</t>
    <phoneticPr fontId="3"/>
  </si>
  <si>
    <t>20.0以上</t>
    <phoneticPr fontId="3"/>
  </si>
  <si>
    <t>※1　平成17年以降については、旧白沢村・旧利根村を含む。</t>
    <phoneticPr fontId="3"/>
  </si>
  <si>
    <t>　2　平成17年以降については、販売農家のみを対象に調査している。</t>
    <phoneticPr fontId="3"/>
  </si>
  <si>
    <t>総農家数</t>
    <phoneticPr fontId="3"/>
  </si>
  <si>
    <t>1億円
以上</t>
    <phoneticPr fontId="3"/>
  </si>
  <si>
    <t>50万円
未満</t>
    <phoneticPr fontId="3"/>
  </si>
  <si>
    <t>50～100
万円</t>
    <rPh sb="7" eb="9">
      <t>マンエン</t>
    </rPh>
    <phoneticPr fontId="3"/>
  </si>
  <si>
    <t>100～200
万円</t>
    <rPh sb="8" eb="10">
      <t>マンエン</t>
    </rPh>
    <phoneticPr fontId="3"/>
  </si>
  <si>
    <t>200～300
万円</t>
    <rPh sb="8" eb="10">
      <t>マンエン</t>
    </rPh>
    <phoneticPr fontId="3"/>
  </si>
  <si>
    <t>300～500
万円</t>
    <rPh sb="8" eb="10">
      <t>マンエン</t>
    </rPh>
    <phoneticPr fontId="3"/>
  </si>
  <si>
    <t>500～700
万円</t>
    <rPh sb="8" eb="10">
      <t>マンエン</t>
    </rPh>
    <phoneticPr fontId="3"/>
  </si>
  <si>
    <t>700～1,000
万円</t>
    <rPh sb="10" eb="12">
      <t>マンエン</t>
    </rPh>
    <phoneticPr fontId="3"/>
  </si>
  <si>
    <t>1,000～1,500
万円</t>
    <rPh sb="12" eb="14">
      <t>マンエン</t>
    </rPh>
    <phoneticPr fontId="3"/>
  </si>
  <si>
    <t>1,500～2,000
万円</t>
    <rPh sb="12" eb="14">
      <t>マンエン</t>
    </rPh>
    <phoneticPr fontId="3"/>
  </si>
  <si>
    <t>2,000～3,000
万円</t>
    <rPh sb="12" eb="14">
      <t>マンエン</t>
    </rPh>
    <phoneticPr fontId="3"/>
  </si>
  <si>
    <t>3,000～5,000
万円</t>
    <rPh sb="12" eb="14">
      <t>マンエン</t>
    </rPh>
    <phoneticPr fontId="3"/>
  </si>
  <si>
    <t>5,000～
1億円</t>
    <rPh sb="8" eb="10">
      <t>オクエン</t>
    </rPh>
    <phoneticPr fontId="3"/>
  </si>
  <si>
    <t>（単位：ha、ｔ）</t>
  </si>
  <si>
    <t>作付面積</t>
  </si>
  <si>
    <t>収穫量</t>
  </si>
  <si>
    <t>小計</t>
  </si>
  <si>
    <t>米</t>
  </si>
  <si>
    <t>麦類</t>
  </si>
  <si>
    <t>雑穀</t>
  </si>
  <si>
    <t>豆類</t>
  </si>
  <si>
    <t>いも類</t>
  </si>
  <si>
    <t>野菜</t>
  </si>
  <si>
    <t>果実</t>
  </si>
  <si>
    <t>花き</t>
  </si>
  <si>
    <t>茶</t>
  </si>
  <si>
    <t>①+②+③</t>
  </si>
  <si>
    <t>①</t>
  </si>
  <si>
    <t>鶏</t>
  </si>
  <si>
    <t>生乳</t>
  </si>
  <si>
    <t>鶏卵</t>
  </si>
  <si>
    <t>②</t>
  </si>
  <si>
    <t>③</t>
  </si>
  <si>
    <t>※表示単位未満を四捨五入しているため、計と内訳の合計が合わない場合がある。</t>
  </si>
  <si>
    <t>※都道府県別農業産出額を農林業センサス及び作物統計を用いて按分した市町村別の農業産出額(推計)</t>
  </si>
  <si>
    <t>（単位：㎡）</t>
  </si>
  <si>
    <t>その他の住宅</t>
  </si>
  <si>
    <t>事務所工場等</t>
  </si>
  <si>
    <t>農業用施設</t>
  </si>
  <si>
    <t>駐車場</t>
  </si>
  <si>
    <t>倉庫物置等</t>
  </si>
  <si>
    <t>山林</t>
  </si>
  <si>
    <t>その他の施設</t>
  </si>
  <si>
    <t>計</t>
  </si>
  <si>
    <t>件数</t>
  </si>
  <si>
    <t>面積</t>
  </si>
  <si>
    <t>※転用目的ごとに四捨五入しているため総数と合わない場合がある。</t>
  </si>
  <si>
    <t>資料：農業委員会事務局</t>
  </si>
  <si>
    <t>（単位：ha）（各年２月１日現在）</t>
  </si>
  <si>
    <t>林野面積</t>
  </si>
  <si>
    <t>林野庁</t>
  </si>
  <si>
    <t>県</t>
  </si>
  <si>
    <t>市</t>
  </si>
  <si>
    <t>（単位：戸）（各年２月１日現在）</t>
  </si>
  <si>
    <t>年産</t>
  </si>
  <si>
    <t>水稲</t>
  </si>
  <si>
    <t>小麦</t>
  </si>
  <si>
    <t>大豆</t>
  </si>
  <si>
    <t>そば</t>
  </si>
  <si>
    <t>資料：群馬県統計年鑑</t>
  </si>
  <si>
    <t>年度</t>
  </si>
  <si>
    <t>耕種</t>
  </si>
  <si>
    <t>畜産</t>
  </si>
  <si>
    <t>資材置場</t>
  </si>
  <si>
    <t>道路用地</t>
  </si>
  <si>
    <t>一時転用</t>
  </si>
  <si>
    <t>国有</t>
  </si>
  <si>
    <t>民有</t>
  </si>
  <si>
    <t>平成26年</t>
  </si>
  <si>
    <t>平成28年</t>
  </si>
  <si>
    <t>平成29年</t>
  </si>
  <si>
    <t>平成30年</t>
  </si>
  <si>
    <t>１戸あたり面積</t>
    <phoneticPr fontId="3"/>
  </si>
  <si>
    <t>※平成17年以降については、旧白沢村・旧利根村を含む。</t>
    <phoneticPr fontId="3"/>
  </si>
  <si>
    <t>農業
産出額</t>
    <phoneticPr fontId="3"/>
  </si>
  <si>
    <t>※平成26年から作成開始</t>
    <phoneticPr fontId="3"/>
  </si>
  <si>
    <t>※平成30年から茶を追加。</t>
    <phoneticPr fontId="3"/>
  </si>
  <si>
    <t>工芸
農作物</t>
    <phoneticPr fontId="3"/>
  </si>
  <si>
    <t>その他
作物</t>
    <phoneticPr fontId="3"/>
  </si>
  <si>
    <t>その他
畜産物</t>
    <phoneticPr fontId="3"/>
  </si>
  <si>
    <t>加工
農産物</t>
    <phoneticPr fontId="3"/>
  </si>
  <si>
    <t>(単位：千万円）</t>
    <phoneticPr fontId="3"/>
  </si>
  <si>
    <t>(単位：億円）</t>
    <rPh sb="1" eb="3">
      <t>タンイ</t>
    </rPh>
    <rPh sb="4" eb="5">
      <t>オク</t>
    </rPh>
    <rPh sb="5" eb="6">
      <t>エン</t>
    </rPh>
    <phoneticPr fontId="2"/>
  </si>
  <si>
    <t>資料：農林水産省 市町村別農業産出額（推計）</t>
    <phoneticPr fontId="3"/>
  </si>
  <si>
    <t>資料：農林水産省 生産農業所得統計</t>
    <phoneticPr fontId="3"/>
  </si>
  <si>
    <t>一般住宅</t>
    <phoneticPr fontId="3"/>
  </si>
  <si>
    <t>公有
その他</t>
    <phoneticPr fontId="3"/>
  </si>
  <si>
    <t>0.1～1ha</t>
    <phoneticPr fontId="3"/>
  </si>
  <si>
    <t>5～10ha</t>
    <phoneticPr fontId="3"/>
  </si>
  <si>
    <t>50～100ha</t>
    <phoneticPr fontId="3"/>
  </si>
  <si>
    <t>1～5ha</t>
    <phoneticPr fontId="3"/>
  </si>
  <si>
    <t>10～20ha</t>
    <phoneticPr fontId="3"/>
  </si>
  <si>
    <t>20～30ha</t>
    <phoneticPr fontId="3"/>
  </si>
  <si>
    <t>30～50ha</t>
    <phoneticPr fontId="3"/>
  </si>
  <si>
    <t>100ha以上</t>
    <phoneticPr fontId="3"/>
  </si>
  <si>
    <t>令和2年</t>
    <phoneticPr fontId="3"/>
  </si>
  <si>
    <t>令和2年</t>
    <phoneticPr fontId="3"/>
  </si>
  <si>
    <t>平成31年</t>
    <phoneticPr fontId="3"/>
  </si>
  <si>
    <t>平成31年</t>
    <rPh sb="0" eb="2">
      <t>ヘイセイ</t>
    </rPh>
    <rPh sb="4" eb="5">
      <t>ネン</t>
    </rPh>
    <phoneticPr fontId="3"/>
  </si>
  <si>
    <t>平成12年</t>
  </si>
  <si>
    <t>平成17年</t>
  </si>
  <si>
    <t>平成22年</t>
  </si>
  <si>
    <t>令和2年</t>
    <rPh sb="0" eb="2">
      <t>レイワ</t>
    </rPh>
    <phoneticPr fontId="3"/>
  </si>
  <si>
    <t>令和2年</t>
    <rPh sb="0" eb="2">
      <t>レイワ</t>
    </rPh>
    <rPh sb="3" eb="4">
      <t>ネン</t>
    </rPh>
    <phoneticPr fontId="3"/>
  </si>
  <si>
    <t>-</t>
    <phoneticPr fontId="3"/>
  </si>
  <si>
    <t>令和3年</t>
    <phoneticPr fontId="3"/>
  </si>
  <si>
    <t>x</t>
    <phoneticPr fontId="3"/>
  </si>
  <si>
    <t>令和4年</t>
    <phoneticPr fontId="3"/>
  </si>
  <si>
    <t>令和2年</t>
    <rPh sb="0" eb="2">
      <t>レイワ</t>
    </rPh>
    <phoneticPr fontId="3"/>
  </si>
  <si>
    <t>令和3年</t>
    <rPh sb="0" eb="2">
      <t>レイワ</t>
    </rPh>
    <rPh sb="3" eb="4">
      <t>ネン</t>
    </rPh>
    <phoneticPr fontId="3"/>
  </si>
  <si>
    <t>令和2年</t>
    <rPh sb="0" eb="2">
      <t>レイワ</t>
    </rPh>
    <rPh sb="3" eb="4">
      <t>ネン</t>
    </rPh>
    <phoneticPr fontId="3"/>
  </si>
  <si>
    <t>x</t>
    <phoneticPr fontId="3"/>
  </si>
  <si>
    <t>令和3年</t>
    <rPh sb="0" eb="2">
      <t>レイワ</t>
    </rPh>
    <rPh sb="3" eb="4">
      <t>ネン</t>
    </rPh>
    <phoneticPr fontId="3"/>
  </si>
  <si>
    <t>（参考）群馬県農業産出額</t>
    <phoneticPr fontId="3"/>
  </si>
  <si>
    <t>資料：農林水産省作物統計調査</t>
    <phoneticPr fontId="3"/>
  </si>
  <si>
    <t>令和5年</t>
    <phoneticPr fontId="3"/>
  </si>
  <si>
    <t>令和4年</t>
    <rPh sb="0" eb="2">
      <t>レイワ</t>
    </rPh>
    <rPh sb="3" eb="4">
      <t>ネン</t>
    </rPh>
    <phoneticPr fontId="3"/>
  </si>
  <si>
    <t>４．経営耕地面積</t>
    <phoneticPr fontId="3"/>
  </si>
  <si>
    <t>５．家畜・養蚕の飼養農家数・飼養頭羽数</t>
    <phoneticPr fontId="3"/>
  </si>
  <si>
    <t>６．主要農産物作付面積・栽培面積・結果樹面積・収穫量</t>
    <phoneticPr fontId="3"/>
  </si>
  <si>
    <t>７．部門別農業産出額</t>
    <phoneticPr fontId="3"/>
  </si>
  <si>
    <t>８．農地転用の状況</t>
    <phoneticPr fontId="3"/>
  </si>
  <si>
    <t>９．林野面積</t>
    <phoneticPr fontId="3"/>
  </si>
  <si>
    <t>１０．保有山林規模別の林家数</t>
    <phoneticPr fontId="3"/>
  </si>
  <si>
    <t>令和6年</t>
    <phoneticPr fontId="3"/>
  </si>
  <si>
    <t>令和5年</t>
    <rPh sb="0" eb="2">
      <t>レイワ</t>
    </rPh>
    <rPh sb="3" eb="4">
      <t>ネン</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</si>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</sst>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6"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sz val="6"/>
      <name val="ＭＳ ゴシック"/>
      <family val="2"/>
      <charset val="128"/>
    </font>
    <font>
      <sz val="8"/>
      <color theme="1"/>
      <name val="ＭＳ ゴシック"/>
      <family val="2"/>
      <charset val="128"/>
    </font>
    <font>
      <sz val="8"/>
      <color theme="1"/>
      <name val="ＭＳ ゴシック"/>
      <family val="3"/>
      <charset val="128"/>
    </font>
  </fonts>
  <fills count="2">
    <fill>
      <patternFill patternType="none"/>
    </fill>
    <fill>
      <patternFill patternType="gray125"/>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0" fillId="0" borderId="10" xfId="0" applyFill="1" applyBorder="1" applyAlignment="1">
      <alignment horizontal="center" vertical="center"/>
    </xf>
    <xf numFmtId="38" fontId="0" fillId="0" borderId="9" xfId="1" applyFont="1" applyFill="1" applyBorder="1" applyAlignment="1">
      <alignment horizontal="right" vertical="center"/>
    </xf>
    <xf numFmtId="0" fontId="0" fillId="0" borderId="0" xfId="0" applyFill="1">
      <alignment vertical="center"/>
    </xf>
    <xf numFmtId="0" fontId="0" fillId="0" borderId="0" xfId="0" applyFill="1" applyAlignment="1">
      <alignment horizontal="right"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38" fontId="0" fillId="0" borderId="0" xfId="1" applyFont="1" applyFill="1" applyAlignment="1">
      <alignment horizontal="right"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5" fillId="0" borderId="5" xfId="0" applyFont="1" applyFill="1" applyBorder="1" applyAlignment="1">
      <alignment horizontal="right" vertical="center"/>
    </xf>
    <xf numFmtId="0" fontId="5" fillId="0" borderId="6" xfId="0" applyFont="1" applyFill="1" applyBorder="1" applyAlignment="1">
      <alignment horizontal="right" vertical="center"/>
    </xf>
    <xf numFmtId="176" fontId="0" fillId="0" borderId="0" xfId="1" applyNumberFormat="1" applyFont="1" applyFill="1" applyAlignment="1">
      <alignment horizontal="right" vertical="center"/>
    </xf>
    <xf numFmtId="0" fontId="0" fillId="0" borderId="5" xfId="0" applyFill="1" applyBorder="1" applyAlignment="1">
      <alignment horizontal="center" vertical="center" shrinkToFit="1"/>
    </xf>
    <xf numFmtId="0" fontId="0" fillId="0" borderId="15" xfId="0" applyFill="1" applyBorder="1" applyAlignment="1">
      <alignment horizontal="center" vertical="center"/>
    </xf>
    <xf numFmtId="38" fontId="0" fillId="0" borderId="0" xfId="1" applyFont="1" applyFill="1" applyBorder="1" applyAlignment="1">
      <alignment horizontal="right" vertical="center"/>
    </xf>
    <xf numFmtId="0" fontId="0" fillId="0" borderId="6" xfId="0" applyFill="1" applyBorder="1" applyAlignment="1">
      <alignment horizontal="center" vertical="center" shrinkToFit="1"/>
    </xf>
    <xf numFmtId="38" fontId="0" fillId="0" borderId="16" xfId="1" applyFont="1" applyFill="1" applyBorder="1" applyAlignment="1">
      <alignment horizontal="right" vertical="center"/>
    </xf>
    <xf numFmtId="40" fontId="0" fillId="0" borderId="0" xfId="1" applyNumberFormat="1" applyFont="1" applyFill="1" applyBorder="1" applyAlignment="1">
      <alignment horizontal="right" vertical="center"/>
    </xf>
    <xf numFmtId="0" fontId="0" fillId="0" borderId="0" xfId="0" applyFill="1" applyBorder="1">
      <alignment vertical="center"/>
    </xf>
    <xf numFmtId="176" fontId="0" fillId="0" borderId="0" xfId="1" applyNumberFormat="1" applyFont="1" applyFill="1" applyBorder="1" applyAlignment="1">
      <alignment horizontal="right" vertical="center"/>
    </xf>
    <xf numFmtId="3" fontId="0" fillId="0" borderId="0" xfId="0" applyNumberFormat="1" applyFill="1">
      <alignment vertical="center"/>
    </xf>
    <xf numFmtId="0" fontId="4" fillId="0" borderId="4" xfId="0" applyFont="1" applyFill="1" applyBorder="1" applyAlignment="1">
      <alignment horizontal="right"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0" borderId="12" xfId="0" applyFill="1" applyBorder="1" applyAlignment="1">
      <alignment horizontal="center" vertical="center"/>
    </xf>
    <xf numFmtId="0" fontId="0" fillId="0" borderId="20"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38" fontId="0" fillId="0" borderId="9" xfId="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wrapText="1"/>
    </xf>
    <xf numFmtId="0" fontId="0" fillId="0" borderId="14" xfId="0" applyFill="1" applyBorder="1" applyAlignment="1">
      <alignment horizontal="center" vertical="center"/>
    </xf>
    <xf numFmtId="0" fontId="0" fillId="0" borderId="1" xfId="0" applyFill="1" applyBorder="1" applyAlignment="1">
      <alignment horizontal="center" vertical="center" wrapTex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3" xfId="0" applyFill="1" applyBorder="1" applyAlignment="1">
      <alignment horizontal="center" vertical="center"/>
    </xf>
    <xf numFmtId="0" fontId="0" fillId="0" borderId="12"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xf>
    <xf numFmtId="0" fontId="0" fillId="0" borderId="11" xfId="0" applyFill="1" applyBorder="1" applyAlignment="1">
      <alignment horizontal="center" vertical="center"/>
    </xf>
    <xf numFmtId="176" fontId="0" fillId="0" borderId="9" xfId="1" applyNumberFormat="1" applyFont="1" applyFill="1" applyBorder="1" applyAlignment="1">
      <alignment horizontal="right" vertical="center"/>
    </xf>
    <xf numFmtId="0" fontId="0" fillId="0" borderId="9" xfId="0" applyFill="1" applyBorder="1" applyAlignment="1">
      <alignment horizontal="center" vertical="center"/>
    </xf>
    <xf numFmtId="40" fontId="0" fillId="0" borderId="9"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topLeftCell="A9" zoomScaleNormal="100" workbookViewId="0">
      <pane xSplit="1" topLeftCell="B1" activePane="topRight" state="frozen"/>
      <selection pane="topRight"/>
    </sheetView>
  </sheetViews>
  <sheetFormatPr defaultRowHeight="13.5" x14ac:dyDescent="0.15"/>
  <cols>
    <col min="1" max="1" width="10.125" style="3" customWidth="1"/>
    <col min="2" max="16384" width="9" style="3"/>
  </cols>
  <sheetData>
    <row r="1" spans="1:16" x14ac:dyDescent="0.15">
      <c r="A1" s="3" t="s">
        <v>37</v>
      </c>
    </row>
    <row r="2" spans="1:16" x14ac:dyDescent="0.15">
      <c r="P2" s="4" t="s">
        <v>4</v>
      </c>
    </row>
    <row r="3" spans="1:16" ht="13.5" customHeight="1" x14ac:dyDescent="0.15">
      <c r="A3" s="42" t="s">
        <v>38</v>
      </c>
      <c r="B3" s="36" t="s">
        <v>28</v>
      </c>
      <c r="C3" s="40" t="s">
        <v>39</v>
      </c>
      <c r="D3" s="36" t="s">
        <v>40</v>
      </c>
      <c r="E3" s="36" t="s">
        <v>29</v>
      </c>
      <c r="F3" s="40" t="s">
        <v>41</v>
      </c>
      <c r="G3" s="36" t="s">
        <v>30</v>
      </c>
      <c r="H3" s="36" t="s">
        <v>42</v>
      </c>
      <c r="I3" s="36"/>
      <c r="J3" s="36"/>
      <c r="K3" s="36" t="s">
        <v>43</v>
      </c>
      <c r="L3" s="36"/>
      <c r="M3" s="36"/>
      <c r="N3" s="36" t="s">
        <v>0</v>
      </c>
      <c r="O3" s="36"/>
      <c r="P3" s="37"/>
    </row>
    <row r="4" spans="1:16" x14ac:dyDescent="0.15">
      <c r="A4" s="42"/>
      <c r="B4" s="36"/>
      <c r="C4" s="40"/>
      <c r="D4" s="36"/>
      <c r="E4" s="36"/>
      <c r="F4" s="40"/>
      <c r="G4" s="36"/>
      <c r="H4" s="36" t="s">
        <v>31</v>
      </c>
      <c r="I4" s="36" t="s">
        <v>32</v>
      </c>
      <c r="J4" s="36"/>
      <c r="K4" s="36" t="s">
        <v>24</v>
      </c>
      <c r="L4" s="36" t="s">
        <v>33</v>
      </c>
      <c r="M4" s="36" t="s">
        <v>34</v>
      </c>
      <c r="N4" s="36" t="s">
        <v>24</v>
      </c>
      <c r="O4" s="36" t="s">
        <v>33</v>
      </c>
      <c r="P4" s="37" t="s">
        <v>34</v>
      </c>
    </row>
    <row r="5" spans="1:16" ht="14.25" thickBot="1" x14ac:dyDescent="0.2">
      <c r="A5" s="43"/>
      <c r="B5" s="38"/>
      <c r="C5" s="41"/>
      <c r="D5" s="38"/>
      <c r="E5" s="38"/>
      <c r="F5" s="41"/>
      <c r="G5" s="38"/>
      <c r="H5" s="38"/>
      <c r="I5" s="5" t="s">
        <v>35</v>
      </c>
      <c r="J5" s="5" t="s">
        <v>36</v>
      </c>
      <c r="K5" s="38"/>
      <c r="L5" s="38"/>
      <c r="M5" s="38"/>
      <c r="N5" s="38"/>
      <c r="O5" s="38"/>
      <c r="P5" s="39"/>
    </row>
    <row r="6" spans="1:16" ht="14.25" thickTop="1" x14ac:dyDescent="0.15">
      <c r="A6" s="8" t="s">
        <v>170</v>
      </c>
      <c r="B6" s="7">
        <v>1759</v>
      </c>
      <c r="C6" s="7">
        <v>507</v>
      </c>
      <c r="D6" s="7">
        <v>1252</v>
      </c>
      <c r="E6" s="7" t="s">
        <v>1</v>
      </c>
      <c r="F6" s="7" t="s">
        <v>1</v>
      </c>
      <c r="G6" s="7" t="s">
        <v>1</v>
      </c>
      <c r="H6" s="7">
        <v>268</v>
      </c>
      <c r="I6" s="7">
        <v>322</v>
      </c>
      <c r="J6" s="7">
        <v>662</v>
      </c>
      <c r="K6" s="7">
        <v>7327</v>
      </c>
      <c r="L6" s="7">
        <v>3699</v>
      </c>
      <c r="M6" s="7">
        <v>3628</v>
      </c>
      <c r="N6" s="7">
        <v>2402</v>
      </c>
      <c r="O6" s="7">
        <v>1109</v>
      </c>
      <c r="P6" s="7">
        <v>1293</v>
      </c>
    </row>
    <row r="7" spans="1:16" x14ac:dyDescent="0.15">
      <c r="A7" s="8" t="s">
        <v>171</v>
      </c>
      <c r="B7" s="7">
        <v>2461</v>
      </c>
      <c r="C7" s="7">
        <v>1014</v>
      </c>
      <c r="D7" s="7">
        <v>1447</v>
      </c>
      <c r="E7" s="7">
        <v>572</v>
      </c>
      <c r="F7" s="7">
        <v>244</v>
      </c>
      <c r="G7" s="7">
        <v>631</v>
      </c>
      <c r="H7" s="7">
        <v>475</v>
      </c>
      <c r="I7" s="7">
        <v>335</v>
      </c>
      <c r="J7" s="7">
        <v>637</v>
      </c>
      <c r="K7" s="7">
        <v>6002</v>
      </c>
      <c r="L7" s="7">
        <v>3026</v>
      </c>
      <c r="M7" s="7">
        <v>2976</v>
      </c>
      <c r="N7" s="7">
        <v>3050</v>
      </c>
      <c r="O7" s="7">
        <v>1498</v>
      </c>
      <c r="P7" s="7">
        <v>1552</v>
      </c>
    </row>
    <row r="8" spans="1:16" x14ac:dyDescent="0.15">
      <c r="A8" s="8" t="s">
        <v>172</v>
      </c>
      <c r="B8" s="7">
        <v>2315</v>
      </c>
      <c r="C8" s="7">
        <v>1038</v>
      </c>
      <c r="D8" s="7">
        <v>1277</v>
      </c>
      <c r="E8" s="7">
        <v>466</v>
      </c>
      <c r="F8" s="7">
        <v>235</v>
      </c>
      <c r="G8" s="7">
        <v>576</v>
      </c>
      <c r="H8" s="7">
        <v>531</v>
      </c>
      <c r="I8" s="7">
        <v>192</v>
      </c>
      <c r="J8" s="7">
        <v>554</v>
      </c>
      <c r="K8" s="7">
        <v>4906</v>
      </c>
      <c r="L8" s="7">
        <v>2474</v>
      </c>
      <c r="M8" s="7">
        <v>2432</v>
      </c>
      <c r="N8" s="7">
        <v>2431</v>
      </c>
      <c r="O8" s="7">
        <v>1240</v>
      </c>
      <c r="P8" s="7">
        <v>1191</v>
      </c>
    </row>
    <row r="9" spans="1:16" x14ac:dyDescent="0.15">
      <c r="A9" s="8" t="s">
        <v>52</v>
      </c>
      <c r="B9" s="17">
        <v>2089</v>
      </c>
      <c r="C9" s="17">
        <v>979</v>
      </c>
      <c r="D9" s="17">
        <v>1110</v>
      </c>
      <c r="E9" s="17">
        <v>410</v>
      </c>
      <c r="F9" s="17">
        <v>132</v>
      </c>
      <c r="G9" s="17">
        <v>568</v>
      </c>
      <c r="H9" s="17">
        <v>548</v>
      </c>
      <c r="I9" s="17">
        <v>167</v>
      </c>
      <c r="J9" s="17">
        <v>395</v>
      </c>
      <c r="K9" s="17">
        <v>3921</v>
      </c>
      <c r="L9" s="17">
        <v>1994</v>
      </c>
      <c r="M9" s="17">
        <v>1927</v>
      </c>
      <c r="N9" s="17">
        <v>2105</v>
      </c>
      <c r="O9" s="17">
        <v>1088</v>
      </c>
      <c r="P9" s="17">
        <v>1017</v>
      </c>
    </row>
    <row r="10" spans="1:16" s="21" customFormat="1" x14ac:dyDescent="0.15">
      <c r="A10" s="1" t="s">
        <v>174</v>
      </c>
      <c r="B10" s="2">
        <v>1843</v>
      </c>
      <c r="C10" s="2">
        <v>927</v>
      </c>
      <c r="D10" s="2">
        <v>916</v>
      </c>
      <c r="E10" s="2">
        <v>321</v>
      </c>
      <c r="F10" s="2">
        <v>77</v>
      </c>
      <c r="G10" s="2">
        <v>517</v>
      </c>
      <c r="H10" s="2" t="s">
        <v>175</v>
      </c>
      <c r="I10" s="2" t="s">
        <v>175</v>
      </c>
      <c r="J10" s="2" t="s">
        <v>175</v>
      </c>
      <c r="K10" s="2" t="s">
        <v>175</v>
      </c>
      <c r="L10" s="2" t="s">
        <v>175</v>
      </c>
      <c r="M10" s="2" t="s">
        <v>175</v>
      </c>
      <c r="N10" s="2" t="s">
        <v>175</v>
      </c>
      <c r="O10" s="2" t="s">
        <v>175</v>
      </c>
      <c r="P10" s="2" t="s">
        <v>175</v>
      </c>
    </row>
    <row r="11" spans="1:16" x14ac:dyDescent="0.15">
      <c r="A11" s="3" t="s">
        <v>48</v>
      </c>
      <c r="P11" s="4" t="s">
        <v>23</v>
      </c>
    </row>
    <row r="12" spans="1:16" x14ac:dyDescent="0.15">
      <c r="A12" s="3" t="s">
        <v>47</v>
      </c>
    </row>
    <row r="15" spans="1:16" x14ac:dyDescent="0.15">
      <c r="A15" s="3" t="s">
        <v>44</v>
      </c>
    </row>
    <row r="16" spans="1:16" x14ac:dyDescent="0.15">
      <c r="O16" s="4" t="s">
        <v>4</v>
      </c>
    </row>
    <row r="17" spans="1:16" ht="27.75" thickBot="1" x14ac:dyDescent="0.2">
      <c r="A17" s="9" t="s">
        <v>38</v>
      </c>
      <c r="B17" s="10" t="s">
        <v>24</v>
      </c>
      <c r="C17" s="10" t="s">
        <v>25</v>
      </c>
      <c r="D17" s="10" t="s">
        <v>26</v>
      </c>
      <c r="E17" s="10" t="s">
        <v>66</v>
      </c>
      <c r="F17" s="10" t="s">
        <v>57</v>
      </c>
      <c r="G17" s="10" t="s">
        <v>58</v>
      </c>
      <c r="H17" s="10" t="s">
        <v>59</v>
      </c>
      <c r="I17" s="10" t="s">
        <v>60</v>
      </c>
      <c r="J17" s="10" t="s">
        <v>61</v>
      </c>
      <c r="K17" s="10" t="s">
        <v>62</v>
      </c>
      <c r="L17" s="10" t="s">
        <v>63</v>
      </c>
      <c r="M17" s="10" t="s">
        <v>64</v>
      </c>
      <c r="N17" s="10" t="s">
        <v>65</v>
      </c>
      <c r="O17" s="11" t="s">
        <v>67</v>
      </c>
    </row>
    <row r="18" spans="1:16" ht="14.25" thickTop="1" x14ac:dyDescent="0.15">
      <c r="A18" s="6" t="s">
        <v>170</v>
      </c>
      <c r="B18" s="7">
        <v>1759</v>
      </c>
      <c r="C18" s="7">
        <v>1</v>
      </c>
      <c r="D18" s="7" t="s">
        <v>1</v>
      </c>
      <c r="E18" s="7">
        <v>510</v>
      </c>
      <c r="F18" s="7">
        <v>338</v>
      </c>
      <c r="G18" s="7">
        <v>482</v>
      </c>
      <c r="H18" s="7">
        <v>220</v>
      </c>
      <c r="I18" s="7">
        <v>103</v>
      </c>
      <c r="J18" s="7">
        <v>50</v>
      </c>
      <c r="K18" s="7">
        <v>18</v>
      </c>
      <c r="L18" s="7">
        <v>24</v>
      </c>
      <c r="M18" s="7">
        <v>13</v>
      </c>
      <c r="N18" s="7" t="s">
        <v>1</v>
      </c>
      <c r="O18" s="7" t="s">
        <v>1</v>
      </c>
    </row>
    <row r="19" spans="1:16" x14ac:dyDescent="0.15">
      <c r="A19" s="8" t="s">
        <v>171</v>
      </c>
      <c r="B19" s="7">
        <v>1447</v>
      </c>
      <c r="C19" s="7" t="s">
        <v>1</v>
      </c>
      <c r="D19" s="7" t="s">
        <v>1</v>
      </c>
      <c r="E19" s="7">
        <v>14</v>
      </c>
      <c r="F19" s="7">
        <v>325</v>
      </c>
      <c r="G19" s="7">
        <v>465</v>
      </c>
      <c r="H19" s="7">
        <v>227</v>
      </c>
      <c r="I19" s="7">
        <v>106</v>
      </c>
      <c r="J19" s="7">
        <v>130</v>
      </c>
      <c r="K19" s="7"/>
      <c r="L19" s="7">
        <v>120</v>
      </c>
      <c r="M19" s="7">
        <v>54</v>
      </c>
      <c r="N19" s="7">
        <v>6</v>
      </c>
      <c r="O19" s="7" t="s">
        <v>1</v>
      </c>
    </row>
    <row r="20" spans="1:16" x14ac:dyDescent="0.15">
      <c r="A20" s="8" t="s">
        <v>172</v>
      </c>
      <c r="B20" s="7">
        <v>1277</v>
      </c>
      <c r="C20" s="7">
        <v>1</v>
      </c>
      <c r="D20" s="7" t="s">
        <v>1</v>
      </c>
      <c r="E20" s="7">
        <v>5</v>
      </c>
      <c r="F20" s="7">
        <v>234</v>
      </c>
      <c r="G20" s="7">
        <v>425</v>
      </c>
      <c r="H20" s="7">
        <v>213</v>
      </c>
      <c r="I20" s="7">
        <v>107</v>
      </c>
      <c r="J20" s="7">
        <v>109</v>
      </c>
      <c r="K20" s="7"/>
      <c r="L20" s="7">
        <v>108</v>
      </c>
      <c r="M20" s="7">
        <v>64</v>
      </c>
      <c r="N20" s="7">
        <v>10</v>
      </c>
      <c r="O20" s="7">
        <v>1</v>
      </c>
    </row>
    <row r="21" spans="1:16" x14ac:dyDescent="0.15">
      <c r="A21" s="8" t="s">
        <v>52</v>
      </c>
      <c r="B21" s="7">
        <v>1133</v>
      </c>
      <c r="C21" s="7" t="s">
        <v>1</v>
      </c>
      <c r="D21" s="7">
        <v>11</v>
      </c>
      <c r="E21" s="7">
        <v>10</v>
      </c>
      <c r="F21" s="7">
        <v>229</v>
      </c>
      <c r="G21" s="7">
        <v>343</v>
      </c>
      <c r="H21" s="7">
        <v>174</v>
      </c>
      <c r="I21" s="7">
        <v>90</v>
      </c>
      <c r="J21" s="7">
        <v>88</v>
      </c>
      <c r="K21" s="7"/>
      <c r="L21" s="7">
        <v>103</v>
      </c>
      <c r="M21" s="7">
        <v>64</v>
      </c>
      <c r="N21" s="7">
        <v>19</v>
      </c>
      <c r="O21" s="7">
        <v>2</v>
      </c>
    </row>
    <row r="22" spans="1:16" x14ac:dyDescent="0.15">
      <c r="A22" s="1" t="s">
        <v>173</v>
      </c>
      <c r="B22" s="2">
        <v>940</v>
      </c>
      <c r="C22" s="2" t="s">
        <v>1</v>
      </c>
      <c r="D22" s="2">
        <v>19</v>
      </c>
      <c r="E22" s="2">
        <v>18</v>
      </c>
      <c r="F22" s="2">
        <v>172</v>
      </c>
      <c r="G22" s="2">
        <v>288</v>
      </c>
      <c r="H22" s="2">
        <v>124</v>
      </c>
      <c r="I22" s="2">
        <v>60</v>
      </c>
      <c r="J22" s="2">
        <v>76</v>
      </c>
      <c r="K22" s="2"/>
      <c r="L22" s="2">
        <v>85</v>
      </c>
      <c r="M22" s="2">
        <v>71</v>
      </c>
      <c r="N22" s="2">
        <v>23</v>
      </c>
      <c r="O22" s="2">
        <v>4</v>
      </c>
    </row>
    <row r="23" spans="1:16" x14ac:dyDescent="0.15">
      <c r="A23" s="3" t="s">
        <v>54</v>
      </c>
      <c r="O23" s="4" t="s">
        <v>23</v>
      </c>
    </row>
    <row r="24" spans="1:16" x14ac:dyDescent="0.15">
      <c r="A24" s="3" t="s">
        <v>55</v>
      </c>
    </row>
    <row r="25" spans="1:16" x14ac:dyDescent="0.15">
      <c r="A25" s="3" t="s">
        <v>56</v>
      </c>
    </row>
    <row r="28" spans="1:16" x14ac:dyDescent="0.15">
      <c r="A28" s="3" t="s">
        <v>45</v>
      </c>
    </row>
    <row r="29" spans="1:16" x14ac:dyDescent="0.15">
      <c r="P29" s="4" t="s">
        <v>4</v>
      </c>
    </row>
    <row r="30" spans="1:16" ht="41.25" thickBot="1" x14ac:dyDescent="0.2">
      <c r="A30" s="9" t="s">
        <v>38</v>
      </c>
      <c r="B30" s="10" t="s">
        <v>70</v>
      </c>
      <c r="C30" s="10" t="s">
        <v>27</v>
      </c>
      <c r="D30" s="10" t="s">
        <v>72</v>
      </c>
      <c r="E30" s="10" t="s">
        <v>73</v>
      </c>
      <c r="F30" s="10" t="s">
        <v>74</v>
      </c>
      <c r="G30" s="10" t="s">
        <v>75</v>
      </c>
      <c r="H30" s="10" t="s">
        <v>76</v>
      </c>
      <c r="I30" s="10" t="s">
        <v>77</v>
      </c>
      <c r="J30" s="10" t="s">
        <v>78</v>
      </c>
      <c r="K30" s="10" t="s">
        <v>79</v>
      </c>
      <c r="L30" s="10" t="s">
        <v>80</v>
      </c>
      <c r="M30" s="10" t="s">
        <v>81</v>
      </c>
      <c r="N30" s="10" t="s">
        <v>82</v>
      </c>
      <c r="O30" s="10" t="s">
        <v>83</v>
      </c>
      <c r="P30" s="11" t="s">
        <v>71</v>
      </c>
    </row>
    <row r="31" spans="1:16" ht="14.25" thickTop="1" x14ac:dyDescent="0.15">
      <c r="A31" s="8" t="s">
        <v>50</v>
      </c>
      <c r="B31" s="7">
        <v>1447</v>
      </c>
      <c r="C31" s="7">
        <v>168</v>
      </c>
      <c r="D31" s="7">
        <v>276</v>
      </c>
      <c r="E31" s="7">
        <v>194</v>
      </c>
      <c r="F31" s="7">
        <v>165</v>
      </c>
      <c r="G31" s="7">
        <v>108</v>
      </c>
      <c r="H31" s="7">
        <v>111</v>
      </c>
      <c r="I31" s="7">
        <v>91</v>
      </c>
      <c r="J31" s="7">
        <v>100</v>
      </c>
      <c r="K31" s="7">
        <v>97</v>
      </c>
      <c r="L31" s="7">
        <v>46</v>
      </c>
      <c r="M31" s="7">
        <v>45</v>
      </c>
      <c r="N31" s="7">
        <v>37</v>
      </c>
      <c r="O31" s="7">
        <v>6</v>
      </c>
      <c r="P31" s="7">
        <v>3</v>
      </c>
    </row>
    <row r="32" spans="1:16" x14ac:dyDescent="0.15">
      <c r="A32" s="8" t="s">
        <v>51</v>
      </c>
      <c r="B32" s="7">
        <f>SUM(C32:P32)</f>
        <v>1277</v>
      </c>
      <c r="C32" s="7">
        <v>125</v>
      </c>
      <c r="D32" s="7">
        <v>331</v>
      </c>
      <c r="E32" s="7">
        <v>143</v>
      </c>
      <c r="F32" s="7">
        <v>128</v>
      </c>
      <c r="G32" s="7">
        <v>90</v>
      </c>
      <c r="H32" s="7">
        <v>89</v>
      </c>
      <c r="I32" s="7">
        <v>66</v>
      </c>
      <c r="J32" s="7">
        <v>80</v>
      </c>
      <c r="K32" s="7">
        <v>82</v>
      </c>
      <c r="L32" s="7">
        <v>55</v>
      </c>
      <c r="M32" s="7">
        <v>39</v>
      </c>
      <c r="N32" s="7">
        <v>34</v>
      </c>
      <c r="O32" s="7">
        <v>15</v>
      </c>
      <c r="P32" s="7" t="s">
        <v>1</v>
      </c>
    </row>
    <row r="33" spans="1:16" x14ac:dyDescent="0.15">
      <c r="A33" s="8" t="s">
        <v>52</v>
      </c>
      <c r="B33" s="7">
        <v>1133</v>
      </c>
      <c r="C33" s="7">
        <v>117</v>
      </c>
      <c r="D33" s="7">
        <v>312</v>
      </c>
      <c r="E33" s="7">
        <v>104</v>
      </c>
      <c r="F33" s="7">
        <v>87</v>
      </c>
      <c r="G33" s="7">
        <v>60</v>
      </c>
      <c r="H33" s="7">
        <v>94</v>
      </c>
      <c r="I33" s="7">
        <v>69</v>
      </c>
      <c r="J33" s="7">
        <v>60</v>
      </c>
      <c r="K33" s="7">
        <v>77</v>
      </c>
      <c r="L33" s="7">
        <v>34</v>
      </c>
      <c r="M33" s="7">
        <v>48</v>
      </c>
      <c r="N33" s="7">
        <v>45</v>
      </c>
      <c r="O33" s="7">
        <v>22</v>
      </c>
      <c r="P33" s="7">
        <v>4</v>
      </c>
    </row>
    <row r="34" spans="1:16" x14ac:dyDescent="0.15">
      <c r="A34" s="1" t="s">
        <v>174</v>
      </c>
      <c r="B34" s="2">
        <v>940</v>
      </c>
      <c r="C34" s="2">
        <v>122</v>
      </c>
      <c r="D34" s="2">
        <v>178</v>
      </c>
      <c r="E34" s="2">
        <v>95</v>
      </c>
      <c r="F34" s="35">
        <v>134</v>
      </c>
      <c r="G34" s="35"/>
      <c r="H34" s="2">
        <v>66</v>
      </c>
      <c r="I34" s="35">
        <v>124</v>
      </c>
      <c r="J34" s="35"/>
      <c r="K34" s="35">
        <v>137</v>
      </c>
      <c r="L34" s="35"/>
      <c r="M34" s="35"/>
      <c r="N34" s="2">
        <v>43</v>
      </c>
      <c r="O34" s="2">
        <v>33</v>
      </c>
      <c r="P34" s="2">
        <v>8</v>
      </c>
    </row>
    <row r="35" spans="1:16" x14ac:dyDescent="0.15">
      <c r="A35" s="3" t="s">
        <v>68</v>
      </c>
      <c r="P35" s="4" t="s">
        <v>23</v>
      </c>
    </row>
    <row r="36" spans="1:16" x14ac:dyDescent="0.15">
      <c r="A36" s="3" t="s">
        <v>69</v>
      </c>
    </row>
  </sheetData>
  <mergeCells count="21">
    <mergeCell ref="A3:A5"/>
    <mergeCell ref="B3:B5"/>
    <mergeCell ref="C3:C5"/>
    <mergeCell ref="D3:D5"/>
    <mergeCell ref="E3:E5"/>
    <mergeCell ref="K34:M34"/>
    <mergeCell ref="I34:J34"/>
    <mergeCell ref="F34:G34"/>
    <mergeCell ref="N3:P3"/>
    <mergeCell ref="N4:N5"/>
    <mergeCell ref="O4:O5"/>
    <mergeCell ref="P4:P5"/>
    <mergeCell ref="G3:G5"/>
    <mergeCell ref="H3:J3"/>
    <mergeCell ref="H4:H5"/>
    <mergeCell ref="I4:J4"/>
    <mergeCell ref="K3:M3"/>
    <mergeCell ref="K4:K5"/>
    <mergeCell ref="L4:L5"/>
    <mergeCell ref="M4:M5"/>
    <mergeCell ref="F3:F5"/>
  </mergeCells>
  <phoneticPr fontId="3"/>
  <pageMargins left="0.7" right="0.7"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1"/>
  <sheetViews>
    <sheetView topLeftCell="A66" zoomScaleNormal="100" workbookViewId="0">
      <pane xSplit="1" topLeftCell="G1" activePane="topRight" state="frozen"/>
      <selection activeCell="A31" sqref="A31"/>
      <selection pane="topRight" activeCell="T82" sqref="T82"/>
    </sheetView>
  </sheetViews>
  <sheetFormatPr defaultRowHeight="13.5" x14ac:dyDescent="0.15"/>
  <cols>
    <col min="1" max="1" width="10.125" style="3" customWidth="1"/>
    <col min="2" max="16384" width="9" style="3"/>
  </cols>
  <sheetData>
    <row r="1" spans="1:9" x14ac:dyDescent="0.15">
      <c r="A1" s="3" t="s">
        <v>188</v>
      </c>
    </row>
    <row r="2" spans="1:9" x14ac:dyDescent="0.15">
      <c r="I2" s="4" t="s">
        <v>7</v>
      </c>
    </row>
    <row r="3" spans="1:9" x14ac:dyDescent="0.15">
      <c r="A3" s="42" t="s">
        <v>38</v>
      </c>
      <c r="B3" s="42" t="s">
        <v>8</v>
      </c>
      <c r="C3" s="36" t="s">
        <v>9</v>
      </c>
      <c r="D3" s="36" t="s">
        <v>10</v>
      </c>
      <c r="E3" s="36"/>
      <c r="F3" s="36"/>
      <c r="G3" s="36"/>
      <c r="H3" s="40" t="s">
        <v>143</v>
      </c>
      <c r="I3" s="37" t="s">
        <v>11</v>
      </c>
    </row>
    <row r="4" spans="1:9" x14ac:dyDescent="0.15">
      <c r="A4" s="42"/>
      <c r="B4" s="42"/>
      <c r="C4" s="36"/>
      <c r="D4" s="27" t="s">
        <v>24</v>
      </c>
      <c r="E4" s="27" t="s">
        <v>12</v>
      </c>
      <c r="F4" s="27" t="s">
        <v>13</v>
      </c>
      <c r="G4" s="27" t="s">
        <v>14</v>
      </c>
      <c r="H4" s="40"/>
      <c r="I4" s="37"/>
    </row>
    <row r="5" spans="1:9" ht="10.5" customHeight="1" thickBot="1" x14ac:dyDescent="0.2">
      <c r="A5" s="43"/>
      <c r="B5" s="24" t="s">
        <v>2</v>
      </c>
      <c r="C5" s="12" t="s">
        <v>2</v>
      </c>
      <c r="D5" s="12" t="s">
        <v>2</v>
      </c>
      <c r="E5" s="12" t="s">
        <v>2</v>
      </c>
      <c r="F5" s="12" t="s">
        <v>2</v>
      </c>
      <c r="G5" s="12" t="s">
        <v>2</v>
      </c>
      <c r="H5" s="12" t="s">
        <v>2</v>
      </c>
      <c r="I5" s="13" t="s">
        <v>3</v>
      </c>
    </row>
    <row r="6" spans="1:9" ht="14.25" thickTop="1" x14ac:dyDescent="0.15">
      <c r="A6" s="8" t="s">
        <v>139</v>
      </c>
      <c r="B6" s="7">
        <v>3300</v>
      </c>
      <c r="C6" s="7">
        <v>826</v>
      </c>
      <c r="D6" s="7">
        <v>2470</v>
      </c>
      <c r="E6" s="7" t="s">
        <v>1</v>
      </c>
      <c r="F6" s="7" t="s">
        <v>1</v>
      </c>
      <c r="G6" s="7" t="s">
        <v>1</v>
      </c>
      <c r="H6" s="7" t="s">
        <v>1</v>
      </c>
      <c r="I6" s="14">
        <v>7.4414828845893659</v>
      </c>
    </row>
    <row r="7" spans="1:9" x14ac:dyDescent="0.15">
      <c r="A7" s="8" t="s">
        <v>52</v>
      </c>
      <c r="B7" s="7">
        <v>3280</v>
      </c>
      <c r="C7" s="7">
        <v>822</v>
      </c>
      <c r="D7" s="7">
        <v>2460</v>
      </c>
      <c r="E7" s="7" t="s">
        <v>1</v>
      </c>
      <c r="F7" s="7" t="s">
        <v>1</v>
      </c>
      <c r="G7" s="7" t="s">
        <v>1</v>
      </c>
      <c r="H7" s="7" t="s">
        <v>1</v>
      </c>
      <c r="I7" s="14">
        <v>7.396382988319127</v>
      </c>
    </row>
    <row r="8" spans="1:9" x14ac:dyDescent="0.15">
      <c r="A8" s="8" t="s">
        <v>140</v>
      </c>
      <c r="B8" s="7">
        <v>3260</v>
      </c>
      <c r="C8" s="7">
        <v>816</v>
      </c>
      <c r="D8" s="7">
        <v>2440</v>
      </c>
      <c r="E8" s="7" t="s">
        <v>1</v>
      </c>
      <c r="F8" s="7" t="s">
        <v>1</v>
      </c>
      <c r="G8" s="7" t="s">
        <v>1</v>
      </c>
      <c r="H8" s="7" t="s">
        <v>1</v>
      </c>
      <c r="I8" s="14">
        <v>7.351283092048889</v>
      </c>
    </row>
    <row r="9" spans="1:9" x14ac:dyDescent="0.15">
      <c r="A9" s="8" t="s">
        <v>141</v>
      </c>
      <c r="B9" s="7">
        <v>3230</v>
      </c>
      <c r="C9" s="7">
        <v>808</v>
      </c>
      <c r="D9" s="7">
        <v>2420</v>
      </c>
      <c r="E9" s="7" t="s">
        <v>1</v>
      </c>
      <c r="F9" s="7" t="s">
        <v>1</v>
      </c>
      <c r="G9" s="7" t="s">
        <v>1</v>
      </c>
      <c r="H9" s="7" t="s">
        <v>1</v>
      </c>
      <c r="I9" s="14">
        <v>7.2836332476435306</v>
      </c>
    </row>
    <row r="10" spans="1:9" x14ac:dyDescent="0.15">
      <c r="A10" s="8" t="s">
        <v>142</v>
      </c>
      <c r="B10" s="7">
        <v>3200</v>
      </c>
      <c r="C10" s="7">
        <v>782</v>
      </c>
      <c r="D10" s="7">
        <v>2420</v>
      </c>
      <c r="E10" s="7" t="s">
        <v>1</v>
      </c>
      <c r="F10" s="7" t="s">
        <v>1</v>
      </c>
      <c r="G10" s="7" t="s">
        <v>1</v>
      </c>
      <c r="H10" s="7" t="s">
        <v>1</v>
      </c>
      <c r="I10" s="14">
        <v>7.2159834032381731</v>
      </c>
    </row>
    <row r="11" spans="1:9" x14ac:dyDescent="0.15">
      <c r="A11" s="8" t="s">
        <v>46</v>
      </c>
      <c r="B11" s="7">
        <v>3120</v>
      </c>
      <c r="C11" s="7">
        <v>766</v>
      </c>
      <c r="D11" s="7">
        <v>2360</v>
      </c>
      <c r="E11" s="7" t="s">
        <v>1</v>
      </c>
      <c r="F11" s="7" t="s">
        <v>1</v>
      </c>
      <c r="G11" s="7" t="s">
        <v>1</v>
      </c>
      <c r="H11" s="7" t="s">
        <v>1</v>
      </c>
      <c r="I11" s="14">
        <v>7.0355838181572183</v>
      </c>
    </row>
    <row r="12" spans="1:9" x14ac:dyDescent="0.15">
      <c r="A12" s="8" t="s">
        <v>167</v>
      </c>
      <c r="B12" s="17">
        <v>3110</v>
      </c>
      <c r="C12" s="17">
        <v>762</v>
      </c>
      <c r="D12" s="17">
        <v>2350</v>
      </c>
      <c r="E12" s="17" t="s">
        <v>1</v>
      </c>
      <c r="F12" s="17" t="s">
        <v>1</v>
      </c>
      <c r="G12" s="17" t="s">
        <v>1</v>
      </c>
      <c r="H12" s="17" t="s">
        <v>1</v>
      </c>
      <c r="I12" s="22">
        <v>7.0130338700220989</v>
      </c>
    </row>
    <row r="13" spans="1:9" x14ac:dyDescent="0.15">
      <c r="A13" s="8" t="s">
        <v>183</v>
      </c>
      <c r="B13" s="7">
        <v>3070</v>
      </c>
      <c r="C13" s="7">
        <v>755</v>
      </c>
      <c r="D13" s="7">
        <v>2310</v>
      </c>
      <c r="E13" s="7" t="s">
        <v>1</v>
      </c>
      <c r="F13" s="7" t="s">
        <v>1</v>
      </c>
      <c r="G13" s="7" t="s">
        <v>1</v>
      </c>
      <c r="H13" s="7" t="s">
        <v>1</v>
      </c>
      <c r="I13" s="14">
        <v>6.9228340774800001</v>
      </c>
    </row>
    <row r="14" spans="1:9" x14ac:dyDescent="0.15">
      <c r="A14" s="8" t="s">
        <v>178</v>
      </c>
      <c r="B14" s="17">
        <v>3050</v>
      </c>
      <c r="C14" s="17">
        <v>743</v>
      </c>
      <c r="D14" s="17">
        <v>2310</v>
      </c>
      <c r="E14" s="17" t="s">
        <v>1</v>
      </c>
      <c r="F14" s="17" t="s">
        <v>1</v>
      </c>
      <c r="G14" s="17" t="s">
        <v>1</v>
      </c>
      <c r="H14" s="17" t="s">
        <v>1</v>
      </c>
      <c r="I14" s="22">
        <v>6.8777341812100001</v>
      </c>
    </row>
    <row r="15" spans="1:9" x14ac:dyDescent="0.15">
      <c r="A15" s="8" t="s">
        <v>186</v>
      </c>
      <c r="B15" s="17">
        <v>3040</v>
      </c>
      <c r="C15" s="17">
        <v>736</v>
      </c>
      <c r="D15" s="17">
        <v>2310</v>
      </c>
      <c r="E15" s="17" t="s">
        <v>1</v>
      </c>
      <c r="F15" s="17" t="s">
        <v>1</v>
      </c>
      <c r="G15" s="17" t="s">
        <v>1</v>
      </c>
      <c r="H15" s="17" t="s">
        <v>1</v>
      </c>
      <c r="I15" s="22">
        <v>6.8545659526399998</v>
      </c>
    </row>
    <row r="16" spans="1:9" x14ac:dyDescent="0.15">
      <c r="A16" s="1" t="s">
        <v>195</v>
      </c>
      <c r="B16" s="2">
        <v>3030</v>
      </c>
      <c r="C16" s="2">
        <v>728</v>
      </c>
      <c r="D16" s="2">
        <v>2310</v>
      </c>
      <c r="E16" s="2" t="s">
        <v>197</v>
      </c>
      <c r="F16" s="2" t="s">
        <v>197</v>
      </c>
      <c r="G16" s="2" t="s">
        <v>197</v>
      </c>
      <c r="H16" s="2" t="s">
        <v>197</v>
      </c>
      <c r="I16" s="59">
        <v>4.8</v>
      </c>
    </row>
    <row r="17" spans="1:23" x14ac:dyDescent="0.15">
      <c r="I17" s="4" t="s">
        <v>185</v>
      </c>
    </row>
    <row r="19" spans="1:23" x14ac:dyDescent="0.15">
      <c r="A19" s="3" t="s">
        <v>189</v>
      </c>
    </row>
    <row r="20" spans="1:23" x14ac:dyDescent="0.15">
      <c r="L20" s="4" t="s">
        <v>4</v>
      </c>
    </row>
    <row r="21" spans="1:23" x14ac:dyDescent="0.15">
      <c r="A21" s="42" t="s">
        <v>38</v>
      </c>
      <c r="B21" s="42" t="s">
        <v>15</v>
      </c>
      <c r="C21" s="36"/>
      <c r="D21" s="36" t="s">
        <v>16</v>
      </c>
      <c r="E21" s="36"/>
      <c r="F21" s="36" t="s">
        <v>17</v>
      </c>
      <c r="G21" s="36"/>
      <c r="H21" s="36" t="s">
        <v>18</v>
      </c>
      <c r="I21" s="36"/>
      <c r="J21" s="36" t="s">
        <v>5</v>
      </c>
      <c r="K21" s="36"/>
      <c r="L21" s="29" t="s">
        <v>19</v>
      </c>
    </row>
    <row r="22" spans="1:23" ht="14.25" thickBot="1" x14ac:dyDescent="0.2">
      <c r="A22" s="43"/>
      <c r="B22" s="26" t="s">
        <v>20</v>
      </c>
      <c r="C22" s="28" t="s">
        <v>21</v>
      </c>
      <c r="D22" s="28" t="s">
        <v>20</v>
      </c>
      <c r="E22" s="28" t="s">
        <v>21</v>
      </c>
      <c r="F22" s="28" t="s">
        <v>20</v>
      </c>
      <c r="G22" s="28" t="s">
        <v>21</v>
      </c>
      <c r="H22" s="28" t="s">
        <v>20</v>
      </c>
      <c r="I22" s="28" t="s">
        <v>22</v>
      </c>
      <c r="J22" s="28" t="s">
        <v>20</v>
      </c>
      <c r="K22" s="28" t="s">
        <v>22</v>
      </c>
      <c r="L22" s="30" t="s">
        <v>20</v>
      </c>
    </row>
    <row r="23" spans="1:23" ht="14.25" thickTop="1" x14ac:dyDescent="0.15">
      <c r="A23" s="8" t="s">
        <v>49</v>
      </c>
      <c r="B23" s="7">
        <v>13</v>
      </c>
      <c r="C23" s="7">
        <v>470</v>
      </c>
      <c r="D23" s="7">
        <v>15</v>
      </c>
      <c r="E23" s="7">
        <v>812</v>
      </c>
      <c r="F23" s="7">
        <v>5</v>
      </c>
      <c r="G23" s="7">
        <v>3390</v>
      </c>
      <c r="H23" s="7">
        <v>4</v>
      </c>
      <c r="I23" s="7">
        <v>8900</v>
      </c>
      <c r="J23" s="7" t="s">
        <v>1</v>
      </c>
      <c r="K23" s="7" t="s">
        <v>1</v>
      </c>
      <c r="L23" s="7" t="s">
        <v>1</v>
      </c>
    </row>
    <row r="24" spans="1:23" x14ac:dyDescent="0.15">
      <c r="A24" s="8" t="s">
        <v>50</v>
      </c>
      <c r="B24" s="7">
        <v>30</v>
      </c>
      <c r="C24" s="7">
        <v>1404</v>
      </c>
      <c r="D24" s="7">
        <v>21</v>
      </c>
      <c r="E24" s="7">
        <v>719</v>
      </c>
      <c r="F24" s="7">
        <v>5</v>
      </c>
      <c r="G24" s="7">
        <v>2623</v>
      </c>
      <c r="H24" s="7">
        <v>8</v>
      </c>
      <c r="I24" s="7">
        <v>8300</v>
      </c>
      <c r="J24" s="7">
        <v>1</v>
      </c>
      <c r="K24" s="7">
        <v>0</v>
      </c>
      <c r="L24" s="7" t="s">
        <v>1</v>
      </c>
    </row>
    <row r="25" spans="1:23" s="21" customFormat="1" x14ac:dyDescent="0.15">
      <c r="A25" s="8" t="s">
        <v>51</v>
      </c>
      <c r="B25" s="7">
        <v>25</v>
      </c>
      <c r="C25" s="7">
        <v>1173</v>
      </c>
      <c r="D25" s="7">
        <v>18</v>
      </c>
      <c r="E25" s="7">
        <v>436</v>
      </c>
      <c r="F25" s="7">
        <v>4</v>
      </c>
      <c r="G25" s="7">
        <v>2436</v>
      </c>
      <c r="H25" s="7">
        <v>4</v>
      </c>
      <c r="I25" s="7">
        <v>5500</v>
      </c>
      <c r="J25" s="7" t="s">
        <v>1</v>
      </c>
      <c r="K25" s="7" t="s">
        <v>1</v>
      </c>
      <c r="L25" s="7">
        <v>20</v>
      </c>
      <c r="M25" s="3"/>
      <c r="N25" s="3"/>
      <c r="O25" s="3"/>
      <c r="P25" s="3"/>
      <c r="Q25" s="3"/>
      <c r="R25" s="3"/>
      <c r="S25" s="3"/>
      <c r="T25" s="3"/>
      <c r="U25" s="3"/>
      <c r="V25" s="3"/>
      <c r="W25" s="3"/>
    </row>
    <row r="26" spans="1:23" x14ac:dyDescent="0.15">
      <c r="A26" s="8" t="s">
        <v>53</v>
      </c>
      <c r="B26" s="17">
        <v>20</v>
      </c>
      <c r="C26" s="17">
        <v>1011</v>
      </c>
      <c r="D26" s="17">
        <v>21</v>
      </c>
      <c r="E26" s="17" t="s">
        <v>6</v>
      </c>
      <c r="F26" s="17">
        <v>4</v>
      </c>
      <c r="G26" s="17">
        <v>8500</v>
      </c>
      <c r="H26" s="17">
        <v>7</v>
      </c>
      <c r="I26" s="17">
        <v>665</v>
      </c>
      <c r="J26" s="17" t="s">
        <v>1</v>
      </c>
      <c r="K26" s="17" t="s">
        <v>1</v>
      </c>
      <c r="L26" s="17" t="s">
        <v>1</v>
      </c>
    </row>
    <row r="27" spans="1:23" x14ac:dyDescent="0.15">
      <c r="A27" s="1" t="s">
        <v>174</v>
      </c>
      <c r="B27" s="2">
        <v>17</v>
      </c>
      <c r="C27" s="2">
        <v>875</v>
      </c>
      <c r="D27" s="2">
        <v>12</v>
      </c>
      <c r="E27" s="2">
        <v>265</v>
      </c>
      <c r="F27" s="2">
        <v>5</v>
      </c>
      <c r="G27" s="2">
        <v>18688</v>
      </c>
      <c r="H27" s="2">
        <v>2</v>
      </c>
      <c r="I27" s="2" t="s">
        <v>177</v>
      </c>
      <c r="J27" s="2" t="s">
        <v>175</v>
      </c>
      <c r="K27" s="2" t="s">
        <v>175</v>
      </c>
      <c r="L27" s="2">
        <v>13</v>
      </c>
      <c r="M27" s="21"/>
      <c r="N27" s="21"/>
      <c r="O27" s="21"/>
      <c r="P27" s="21"/>
      <c r="Q27" s="21"/>
      <c r="R27" s="21"/>
      <c r="S27" s="21"/>
      <c r="T27" s="21"/>
      <c r="U27" s="21"/>
      <c r="V27" s="21"/>
      <c r="W27" s="21"/>
    </row>
    <row r="28" spans="1:23" x14ac:dyDescent="0.15">
      <c r="A28" s="3" t="s">
        <v>144</v>
      </c>
      <c r="L28" s="4" t="s">
        <v>23</v>
      </c>
    </row>
    <row r="31" spans="1:23" x14ac:dyDescent="0.15">
      <c r="A31" s="3" t="s">
        <v>190</v>
      </c>
    </row>
    <row r="32" spans="1:23" x14ac:dyDescent="0.15">
      <c r="I32" s="4" t="s">
        <v>84</v>
      </c>
    </row>
    <row r="33" spans="1:9" x14ac:dyDescent="0.15">
      <c r="A33" s="42" t="s">
        <v>125</v>
      </c>
      <c r="B33" s="42" t="s">
        <v>126</v>
      </c>
      <c r="C33" s="36"/>
      <c r="D33" s="36" t="s">
        <v>127</v>
      </c>
      <c r="E33" s="36"/>
      <c r="F33" s="36" t="s">
        <v>128</v>
      </c>
      <c r="G33" s="36"/>
      <c r="H33" s="36" t="s">
        <v>129</v>
      </c>
      <c r="I33" s="37"/>
    </row>
    <row r="34" spans="1:9" ht="14.25" thickBot="1" x14ac:dyDescent="0.2">
      <c r="A34" s="43"/>
      <c r="B34" s="26" t="s">
        <v>85</v>
      </c>
      <c r="C34" s="28" t="s">
        <v>86</v>
      </c>
      <c r="D34" s="28" t="s">
        <v>85</v>
      </c>
      <c r="E34" s="28" t="s">
        <v>86</v>
      </c>
      <c r="F34" s="28" t="s">
        <v>85</v>
      </c>
      <c r="G34" s="28" t="s">
        <v>86</v>
      </c>
      <c r="H34" s="28" t="s">
        <v>85</v>
      </c>
      <c r="I34" s="30" t="s">
        <v>86</v>
      </c>
    </row>
    <row r="35" spans="1:9" ht="14.25" thickTop="1" x14ac:dyDescent="0.15">
      <c r="A35" s="8" t="s">
        <v>142</v>
      </c>
      <c r="B35" s="7">
        <v>515</v>
      </c>
      <c r="C35" s="7">
        <v>2800</v>
      </c>
      <c r="D35" s="7">
        <v>1</v>
      </c>
      <c r="E35" s="7">
        <v>3</v>
      </c>
      <c r="F35" s="7">
        <v>12</v>
      </c>
      <c r="G35" s="7">
        <v>18</v>
      </c>
      <c r="H35" s="7">
        <v>24</v>
      </c>
      <c r="I35" s="7">
        <v>20</v>
      </c>
    </row>
    <row r="36" spans="1:9" x14ac:dyDescent="0.15">
      <c r="A36" s="8" t="s">
        <v>168</v>
      </c>
      <c r="B36" s="17">
        <v>513</v>
      </c>
      <c r="C36" s="17">
        <v>2710</v>
      </c>
      <c r="D36" s="17">
        <v>1</v>
      </c>
      <c r="E36" s="17">
        <v>3</v>
      </c>
      <c r="F36" s="17">
        <v>10</v>
      </c>
      <c r="G36" s="17">
        <v>13</v>
      </c>
      <c r="H36" s="17">
        <v>26</v>
      </c>
      <c r="I36" s="17">
        <v>26</v>
      </c>
    </row>
    <row r="37" spans="1:9" x14ac:dyDescent="0.15">
      <c r="A37" s="8" t="s">
        <v>173</v>
      </c>
      <c r="B37" s="17">
        <v>509</v>
      </c>
      <c r="C37" s="17">
        <v>2810</v>
      </c>
      <c r="D37" s="17">
        <v>1</v>
      </c>
      <c r="E37" s="17">
        <v>3</v>
      </c>
      <c r="F37" s="17">
        <v>9</v>
      </c>
      <c r="G37" s="17">
        <v>10</v>
      </c>
      <c r="H37" s="17">
        <v>26</v>
      </c>
      <c r="I37" s="17">
        <v>23</v>
      </c>
    </row>
    <row r="38" spans="1:9" x14ac:dyDescent="0.15">
      <c r="A38" s="8" t="s">
        <v>180</v>
      </c>
      <c r="B38" s="17">
        <v>506</v>
      </c>
      <c r="C38" s="17">
        <v>2670</v>
      </c>
      <c r="D38" s="17">
        <v>1</v>
      </c>
      <c r="E38" s="17">
        <v>2</v>
      </c>
      <c r="F38" s="17">
        <v>9</v>
      </c>
      <c r="G38" s="17">
        <v>14</v>
      </c>
      <c r="H38" s="17">
        <v>26</v>
      </c>
      <c r="I38" s="17">
        <v>19</v>
      </c>
    </row>
    <row r="39" spans="1:9" x14ac:dyDescent="0.15">
      <c r="A39" s="8" t="s">
        <v>187</v>
      </c>
      <c r="B39" s="17">
        <v>496</v>
      </c>
      <c r="C39" s="17">
        <v>2720</v>
      </c>
      <c r="D39" s="17">
        <v>1</v>
      </c>
      <c r="E39" s="17">
        <v>3</v>
      </c>
      <c r="F39" s="17">
        <v>8</v>
      </c>
      <c r="G39" s="17">
        <v>12</v>
      </c>
      <c r="H39" s="17">
        <v>26</v>
      </c>
      <c r="I39" s="17">
        <v>18</v>
      </c>
    </row>
    <row r="40" spans="1:9" x14ac:dyDescent="0.15">
      <c r="A40" s="1" t="s">
        <v>196</v>
      </c>
      <c r="B40" s="2">
        <v>492</v>
      </c>
      <c r="C40" s="2">
        <v>2720</v>
      </c>
      <c r="D40" s="2">
        <v>1</v>
      </c>
      <c r="E40" s="2">
        <v>3</v>
      </c>
      <c r="F40" s="2">
        <v>7</v>
      </c>
      <c r="G40" s="2">
        <v>8</v>
      </c>
      <c r="H40" s="2">
        <v>23</v>
      </c>
      <c r="I40" s="2">
        <v>22</v>
      </c>
    </row>
    <row r="41" spans="1:9" x14ac:dyDescent="0.15">
      <c r="I41" s="4" t="s">
        <v>130</v>
      </c>
    </row>
  </sheetData>
  <mergeCells count="17">
    <mergeCell ref="A3:A5"/>
    <mergeCell ref="J21:K21"/>
    <mergeCell ref="D3:G3"/>
    <mergeCell ref="B3:B4"/>
    <mergeCell ref="C3:C4"/>
    <mergeCell ref="H3:H4"/>
    <mergeCell ref="I3:I4"/>
    <mergeCell ref="A21:A22"/>
    <mergeCell ref="B21:C21"/>
    <mergeCell ref="D21:E21"/>
    <mergeCell ref="F21:G21"/>
    <mergeCell ref="H21:I21"/>
    <mergeCell ref="A33:A34"/>
    <mergeCell ref="B33:C33"/>
    <mergeCell ref="D33:E33"/>
    <mergeCell ref="F33:G33"/>
    <mergeCell ref="H33:I33"/>
  </mergeCells>
  <phoneticPr fontId="3"/>
  <pageMargins left="0.7" right="0.7" top="0.75" bottom="0.75" header="0.3" footer="0.3"/>
  <pageSetup paperSize="9" scale="96"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8"/>
  <sheetViews>
    <sheetView zoomScaleNormal="100" workbookViewId="0">
      <pane xSplit="1" topLeftCell="B1" activePane="topRight" state="frozen"/>
      <selection pane="topRight" activeCell="G17" sqref="G17"/>
    </sheetView>
  </sheetViews>
  <sheetFormatPr defaultRowHeight="13.5" x14ac:dyDescent="0.15"/>
  <cols>
    <col min="1" max="1" width="10.125" style="3" customWidth="1"/>
    <col min="2" max="16384" width="9" style="3"/>
  </cols>
  <sheetData>
    <row r="1" spans="1:24" x14ac:dyDescent="0.15">
      <c r="A1" s="3" t="s">
        <v>191</v>
      </c>
    </row>
    <row r="2" spans="1:24" x14ac:dyDescent="0.15">
      <c r="X2" s="4" t="s">
        <v>152</v>
      </c>
    </row>
    <row r="3" spans="1:24" x14ac:dyDescent="0.15">
      <c r="A3" s="42" t="s">
        <v>38</v>
      </c>
      <c r="B3" s="46" t="s">
        <v>145</v>
      </c>
      <c r="C3" s="36" t="s">
        <v>132</v>
      </c>
      <c r="D3" s="36"/>
      <c r="E3" s="36"/>
      <c r="F3" s="36"/>
      <c r="G3" s="36"/>
      <c r="H3" s="36"/>
      <c r="I3" s="36"/>
      <c r="J3" s="36"/>
      <c r="K3" s="36"/>
      <c r="L3" s="36"/>
      <c r="M3" s="36"/>
      <c r="N3" s="36"/>
      <c r="O3" s="36" t="s">
        <v>133</v>
      </c>
      <c r="P3" s="36"/>
      <c r="Q3" s="36"/>
      <c r="R3" s="36"/>
      <c r="S3" s="36"/>
      <c r="T3" s="36"/>
      <c r="U3" s="36"/>
      <c r="V3" s="36"/>
      <c r="W3" s="36"/>
      <c r="X3" s="44" t="s">
        <v>151</v>
      </c>
    </row>
    <row r="4" spans="1:24" x14ac:dyDescent="0.15">
      <c r="A4" s="42"/>
      <c r="B4" s="47"/>
      <c r="C4" s="31" t="s">
        <v>87</v>
      </c>
      <c r="D4" s="36" t="s">
        <v>88</v>
      </c>
      <c r="E4" s="36" t="s">
        <v>89</v>
      </c>
      <c r="F4" s="36" t="s">
        <v>90</v>
      </c>
      <c r="G4" s="36" t="s">
        <v>91</v>
      </c>
      <c r="H4" s="36" t="s">
        <v>92</v>
      </c>
      <c r="I4" s="36" t="s">
        <v>93</v>
      </c>
      <c r="J4" s="36" t="s">
        <v>94</v>
      </c>
      <c r="K4" s="36" t="s">
        <v>95</v>
      </c>
      <c r="L4" s="44" t="s">
        <v>148</v>
      </c>
      <c r="M4" s="25"/>
      <c r="N4" s="40" t="s">
        <v>149</v>
      </c>
      <c r="O4" s="31" t="s">
        <v>87</v>
      </c>
      <c r="P4" s="36" t="s">
        <v>16</v>
      </c>
      <c r="Q4" s="37" t="s">
        <v>15</v>
      </c>
      <c r="R4" s="25"/>
      <c r="S4" s="36" t="s">
        <v>17</v>
      </c>
      <c r="T4" s="37" t="s">
        <v>99</v>
      </c>
      <c r="U4" s="33"/>
      <c r="V4" s="25"/>
      <c r="W4" s="40" t="s">
        <v>150</v>
      </c>
      <c r="X4" s="45"/>
    </row>
    <row r="5" spans="1:24" ht="14.25" thickBot="1" x14ac:dyDescent="0.2">
      <c r="A5" s="43"/>
      <c r="B5" s="32" t="s">
        <v>97</v>
      </c>
      <c r="C5" s="34" t="s">
        <v>98</v>
      </c>
      <c r="D5" s="38"/>
      <c r="E5" s="38"/>
      <c r="F5" s="38"/>
      <c r="G5" s="38"/>
      <c r="H5" s="38"/>
      <c r="I5" s="38"/>
      <c r="J5" s="38"/>
      <c r="K5" s="38"/>
      <c r="L5" s="38"/>
      <c r="M5" s="28" t="s">
        <v>96</v>
      </c>
      <c r="N5" s="38"/>
      <c r="O5" s="34" t="s">
        <v>102</v>
      </c>
      <c r="P5" s="38"/>
      <c r="Q5" s="38"/>
      <c r="R5" s="28" t="s">
        <v>100</v>
      </c>
      <c r="S5" s="38"/>
      <c r="T5" s="38"/>
      <c r="U5" s="28" t="s">
        <v>101</v>
      </c>
      <c r="V5" s="15" t="s">
        <v>5</v>
      </c>
      <c r="W5" s="38"/>
      <c r="X5" s="16" t="s">
        <v>103</v>
      </c>
    </row>
    <row r="6" spans="1:24" ht="14.25" thickTop="1" x14ac:dyDescent="0.15">
      <c r="A6" s="8" t="s">
        <v>142</v>
      </c>
      <c r="B6" s="7">
        <v>1125</v>
      </c>
      <c r="C6" s="7">
        <v>972</v>
      </c>
      <c r="D6" s="7">
        <v>59</v>
      </c>
      <c r="E6" s="7">
        <v>0</v>
      </c>
      <c r="F6" s="7">
        <v>1</v>
      </c>
      <c r="G6" s="7">
        <v>4</v>
      </c>
      <c r="H6" s="7">
        <v>1</v>
      </c>
      <c r="I6" s="7">
        <v>616</v>
      </c>
      <c r="J6" s="7">
        <v>148</v>
      </c>
      <c r="K6" s="7">
        <v>19</v>
      </c>
      <c r="L6" s="7">
        <v>122</v>
      </c>
      <c r="M6" s="7" t="s">
        <v>1</v>
      </c>
      <c r="N6" s="7">
        <v>3</v>
      </c>
      <c r="O6" s="7">
        <v>152</v>
      </c>
      <c r="P6" s="7">
        <v>18</v>
      </c>
      <c r="Q6" s="7">
        <v>69</v>
      </c>
      <c r="R6" s="7">
        <v>56</v>
      </c>
      <c r="S6" s="7">
        <v>64</v>
      </c>
      <c r="T6" s="7">
        <v>0</v>
      </c>
      <c r="U6" s="7">
        <v>0</v>
      </c>
      <c r="V6" s="7" t="s">
        <v>1</v>
      </c>
      <c r="W6" s="7">
        <v>2</v>
      </c>
      <c r="X6" s="7" t="s">
        <v>1</v>
      </c>
    </row>
    <row r="7" spans="1:24" x14ac:dyDescent="0.15">
      <c r="A7" s="8" t="s">
        <v>168</v>
      </c>
      <c r="B7" s="17">
        <v>1126</v>
      </c>
      <c r="C7" s="17">
        <v>907</v>
      </c>
      <c r="D7" s="17">
        <v>56</v>
      </c>
      <c r="E7" s="17">
        <v>0</v>
      </c>
      <c r="F7" s="17">
        <v>1</v>
      </c>
      <c r="G7" s="17">
        <v>6</v>
      </c>
      <c r="H7" s="17">
        <v>1</v>
      </c>
      <c r="I7" s="17">
        <v>571</v>
      </c>
      <c r="J7" s="17">
        <v>153</v>
      </c>
      <c r="K7" s="17">
        <v>25</v>
      </c>
      <c r="L7" s="17">
        <v>90</v>
      </c>
      <c r="M7" s="17" t="s">
        <v>1</v>
      </c>
      <c r="N7" s="17">
        <v>4</v>
      </c>
      <c r="O7" s="17">
        <v>219</v>
      </c>
      <c r="P7" s="17">
        <v>11</v>
      </c>
      <c r="Q7" s="17">
        <v>66</v>
      </c>
      <c r="R7" s="17">
        <v>53</v>
      </c>
      <c r="S7" s="17">
        <v>132</v>
      </c>
      <c r="T7" s="17">
        <v>0</v>
      </c>
      <c r="U7" s="17">
        <v>0</v>
      </c>
      <c r="V7" s="17" t="s">
        <v>1</v>
      </c>
      <c r="W7" s="17">
        <v>10</v>
      </c>
      <c r="X7" s="17" t="s">
        <v>1</v>
      </c>
    </row>
    <row r="8" spans="1:24" x14ac:dyDescent="0.15">
      <c r="A8" s="8" t="s">
        <v>179</v>
      </c>
      <c r="B8" s="7">
        <v>1121</v>
      </c>
      <c r="C8" s="7">
        <v>893</v>
      </c>
      <c r="D8" s="7">
        <v>55</v>
      </c>
      <c r="E8" s="7">
        <v>0</v>
      </c>
      <c r="F8" s="7">
        <v>0</v>
      </c>
      <c r="G8" s="7">
        <v>5</v>
      </c>
      <c r="H8" s="7">
        <v>2</v>
      </c>
      <c r="I8" s="7">
        <v>602</v>
      </c>
      <c r="J8" s="7">
        <v>116</v>
      </c>
      <c r="K8" s="7">
        <v>22</v>
      </c>
      <c r="L8" s="7">
        <v>88</v>
      </c>
      <c r="M8" s="17" t="s">
        <v>1</v>
      </c>
      <c r="N8" s="7">
        <v>3</v>
      </c>
      <c r="O8" s="7">
        <v>228</v>
      </c>
      <c r="P8" s="7">
        <v>11</v>
      </c>
      <c r="Q8" s="7">
        <v>65</v>
      </c>
      <c r="R8" s="7">
        <v>53</v>
      </c>
      <c r="S8" s="7">
        <v>142</v>
      </c>
      <c r="T8" s="7">
        <v>0</v>
      </c>
      <c r="U8" s="7">
        <v>0</v>
      </c>
      <c r="V8" s="17" t="s">
        <v>1</v>
      </c>
      <c r="W8" s="7">
        <v>10</v>
      </c>
      <c r="X8" s="17" t="s">
        <v>1</v>
      </c>
    </row>
    <row r="9" spans="1:24" x14ac:dyDescent="0.15">
      <c r="A9" s="8" t="s">
        <v>180</v>
      </c>
      <c r="B9" s="17">
        <v>1087</v>
      </c>
      <c r="C9" s="17">
        <v>857</v>
      </c>
      <c r="D9" s="17">
        <v>40</v>
      </c>
      <c r="E9" s="17">
        <v>0</v>
      </c>
      <c r="F9" s="17">
        <v>0</v>
      </c>
      <c r="G9" s="17">
        <v>3</v>
      </c>
      <c r="H9" s="17">
        <v>2</v>
      </c>
      <c r="I9" s="17">
        <v>573</v>
      </c>
      <c r="J9" s="17">
        <v>107</v>
      </c>
      <c r="K9" s="17">
        <v>26</v>
      </c>
      <c r="L9" s="17">
        <v>103</v>
      </c>
      <c r="M9" s="17" t="s">
        <v>1</v>
      </c>
      <c r="N9" s="17">
        <v>4</v>
      </c>
      <c r="O9" s="17">
        <v>230</v>
      </c>
      <c r="P9" s="17">
        <v>13</v>
      </c>
      <c r="Q9" s="17">
        <v>65</v>
      </c>
      <c r="R9" s="17">
        <v>55</v>
      </c>
      <c r="S9" s="17">
        <v>143</v>
      </c>
      <c r="T9" s="17">
        <v>0</v>
      </c>
      <c r="U9" s="17">
        <v>0</v>
      </c>
      <c r="V9" s="17" t="s">
        <v>1</v>
      </c>
      <c r="W9" s="17">
        <v>10</v>
      </c>
      <c r="X9" s="17" t="s">
        <v>1</v>
      </c>
    </row>
    <row r="10" spans="1:24" s="21" customFormat="1" x14ac:dyDescent="0.15">
      <c r="A10" s="8" t="s">
        <v>187</v>
      </c>
      <c r="B10" s="17">
        <v>1133</v>
      </c>
      <c r="C10" s="17">
        <v>899</v>
      </c>
      <c r="D10" s="17">
        <v>48</v>
      </c>
      <c r="E10" s="17">
        <v>0</v>
      </c>
      <c r="F10" s="17">
        <v>0</v>
      </c>
      <c r="G10" s="17">
        <v>4</v>
      </c>
      <c r="H10" s="17">
        <v>2</v>
      </c>
      <c r="I10" s="17">
        <v>604</v>
      </c>
      <c r="J10" s="17">
        <v>112</v>
      </c>
      <c r="K10" s="17">
        <v>27</v>
      </c>
      <c r="L10" s="17">
        <v>100</v>
      </c>
      <c r="M10" s="17" t="s">
        <v>1</v>
      </c>
      <c r="N10" s="17">
        <v>4</v>
      </c>
      <c r="O10" s="17">
        <v>233</v>
      </c>
      <c r="P10" s="17">
        <v>12</v>
      </c>
      <c r="Q10" s="17">
        <v>63</v>
      </c>
      <c r="R10" s="17">
        <v>55</v>
      </c>
      <c r="S10" s="17">
        <v>147</v>
      </c>
      <c r="T10" s="17">
        <v>0</v>
      </c>
      <c r="U10" s="17">
        <v>0</v>
      </c>
      <c r="V10" s="17" t="s">
        <v>1</v>
      </c>
      <c r="W10" s="17">
        <v>11</v>
      </c>
      <c r="X10" s="17" t="s">
        <v>1</v>
      </c>
    </row>
    <row r="11" spans="1:24" x14ac:dyDescent="0.15">
      <c r="A11" s="1" t="s">
        <v>196</v>
      </c>
      <c r="B11" s="2">
        <v>1125</v>
      </c>
      <c r="C11" s="2">
        <v>892</v>
      </c>
      <c r="D11" s="2">
        <v>59</v>
      </c>
      <c r="E11" s="2">
        <v>0</v>
      </c>
      <c r="F11" s="2">
        <v>1</v>
      </c>
      <c r="G11" s="2">
        <v>3</v>
      </c>
      <c r="H11" s="2">
        <v>1</v>
      </c>
      <c r="I11" s="2">
        <v>619</v>
      </c>
      <c r="J11" s="2">
        <v>108</v>
      </c>
      <c r="K11" s="2">
        <v>27</v>
      </c>
      <c r="L11" s="2">
        <v>71</v>
      </c>
      <c r="M11" s="2" t="s">
        <v>198</v>
      </c>
      <c r="N11" s="2">
        <v>3</v>
      </c>
      <c r="O11" s="2">
        <v>233</v>
      </c>
      <c r="P11" s="2">
        <v>10</v>
      </c>
      <c r="Q11" s="2">
        <v>64</v>
      </c>
      <c r="R11" s="2">
        <v>58</v>
      </c>
      <c r="S11" s="2">
        <v>146</v>
      </c>
      <c r="T11" s="2">
        <v>0</v>
      </c>
      <c r="U11" s="2">
        <v>0</v>
      </c>
      <c r="V11" s="2" t="s">
        <v>198</v>
      </c>
      <c r="W11" s="2">
        <v>13</v>
      </c>
      <c r="X11" s="2" t="s">
        <v>198</v>
      </c>
    </row>
    <row r="12" spans="1:24" x14ac:dyDescent="0.15">
      <c r="A12" s="3" t="s">
        <v>104</v>
      </c>
      <c r="X12" s="4" t="s">
        <v>154</v>
      </c>
    </row>
    <row r="13" spans="1:24" x14ac:dyDescent="0.15">
      <c r="A13" s="3" t="s">
        <v>105</v>
      </c>
    </row>
    <row r="14" spans="1:24" x14ac:dyDescent="0.15">
      <c r="A14" s="3" t="s">
        <v>146</v>
      </c>
      <c r="V14" s="21"/>
    </row>
    <row r="15" spans="1:24" x14ac:dyDescent="0.15">
      <c r="A15" s="3" t="s">
        <v>147</v>
      </c>
    </row>
    <row r="18" spans="1:24" x14ac:dyDescent="0.15">
      <c r="A18" s="3" t="s">
        <v>184</v>
      </c>
    </row>
    <row r="19" spans="1:24" x14ac:dyDescent="0.15">
      <c r="X19" s="4" t="s">
        <v>153</v>
      </c>
    </row>
    <row r="20" spans="1:24" x14ac:dyDescent="0.15">
      <c r="A20" s="42" t="s">
        <v>38</v>
      </c>
      <c r="B20" s="46" t="s">
        <v>145</v>
      </c>
      <c r="C20" s="36" t="s">
        <v>132</v>
      </c>
      <c r="D20" s="36"/>
      <c r="E20" s="36"/>
      <c r="F20" s="36"/>
      <c r="G20" s="36"/>
      <c r="H20" s="36"/>
      <c r="I20" s="36"/>
      <c r="J20" s="36"/>
      <c r="K20" s="36"/>
      <c r="L20" s="36"/>
      <c r="M20" s="36"/>
      <c r="N20" s="36"/>
      <c r="O20" s="36" t="s">
        <v>133</v>
      </c>
      <c r="P20" s="36"/>
      <c r="Q20" s="36"/>
      <c r="R20" s="36"/>
      <c r="S20" s="36"/>
      <c r="T20" s="36"/>
      <c r="U20" s="36"/>
      <c r="V20" s="36"/>
      <c r="W20" s="36"/>
      <c r="X20" s="44" t="s">
        <v>151</v>
      </c>
    </row>
    <row r="21" spans="1:24" x14ac:dyDescent="0.15">
      <c r="A21" s="42"/>
      <c r="B21" s="47"/>
      <c r="C21" s="31" t="s">
        <v>87</v>
      </c>
      <c r="D21" s="36" t="s">
        <v>88</v>
      </c>
      <c r="E21" s="36" t="s">
        <v>89</v>
      </c>
      <c r="F21" s="36" t="s">
        <v>90</v>
      </c>
      <c r="G21" s="36" t="s">
        <v>91</v>
      </c>
      <c r="H21" s="36" t="s">
        <v>92</v>
      </c>
      <c r="I21" s="36" t="s">
        <v>93</v>
      </c>
      <c r="J21" s="36" t="s">
        <v>94</v>
      </c>
      <c r="K21" s="36" t="s">
        <v>95</v>
      </c>
      <c r="L21" s="44" t="s">
        <v>148</v>
      </c>
      <c r="M21" s="25"/>
      <c r="N21" s="40" t="s">
        <v>149</v>
      </c>
      <c r="O21" s="31" t="s">
        <v>87</v>
      </c>
      <c r="P21" s="36" t="s">
        <v>16</v>
      </c>
      <c r="Q21" s="37" t="s">
        <v>15</v>
      </c>
      <c r="R21" s="25"/>
      <c r="S21" s="36" t="s">
        <v>17</v>
      </c>
      <c r="T21" s="37" t="s">
        <v>99</v>
      </c>
      <c r="U21" s="33"/>
      <c r="V21" s="25"/>
      <c r="W21" s="40" t="s">
        <v>150</v>
      </c>
      <c r="X21" s="45"/>
    </row>
    <row r="22" spans="1:24" ht="14.25" thickBot="1" x14ac:dyDescent="0.2">
      <c r="A22" s="43"/>
      <c r="B22" s="32" t="s">
        <v>97</v>
      </c>
      <c r="C22" s="34" t="s">
        <v>98</v>
      </c>
      <c r="D22" s="38"/>
      <c r="E22" s="38"/>
      <c r="F22" s="38"/>
      <c r="G22" s="38"/>
      <c r="H22" s="38"/>
      <c r="I22" s="38"/>
      <c r="J22" s="38"/>
      <c r="K22" s="38"/>
      <c r="L22" s="38"/>
      <c r="M22" s="28" t="s">
        <v>96</v>
      </c>
      <c r="N22" s="38"/>
      <c r="O22" s="34" t="s">
        <v>102</v>
      </c>
      <c r="P22" s="38"/>
      <c r="Q22" s="38"/>
      <c r="R22" s="28" t="s">
        <v>100</v>
      </c>
      <c r="S22" s="38"/>
      <c r="T22" s="38"/>
      <c r="U22" s="28" t="s">
        <v>101</v>
      </c>
      <c r="V22" s="15" t="s">
        <v>5</v>
      </c>
      <c r="W22" s="38"/>
      <c r="X22" s="16" t="s">
        <v>103</v>
      </c>
    </row>
    <row r="23" spans="1:24" ht="14.25" thickTop="1" x14ac:dyDescent="0.15">
      <c r="A23" s="8" t="s">
        <v>142</v>
      </c>
      <c r="B23" s="7">
        <v>2454</v>
      </c>
      <c r="C23" s="7">
        <v>1405</v>
      </c>
      <c r="D23" s="7">
        <v>166</v>
      </c>
      <c r="E23" s="7">
        <v>12</v>
      </c>
      <c r="F23" s="7">
        <v>1</v>
      </c>
      <c r="G23" s="7">
        <v>3</v>
      </c>
      <c r="H23" s="7">
        <v>8</v>
      </c>
      <c r="I23" s="7">
        <v>983</v>
      </c>
      <c r="J23" s="7">
        <v>83</v>
      </c>
      <c r="K23" s="7">
        <v>54</v>
      </c>
      <c r="L23" s="7">
        <v>82</v>
      </c>
      <c r="M23" s="7">
        <v>0</v>
      </c>
      <c r="N23" s="7">
        <v>13</v>
      </c>
      <c r="O23" s="7">
        <v>1047</v>
      </c>
      <c r="P23" s="7">
        <v>161</v>
      </c>
      <c r="Q23" s="7">
        <v>269</v>
      </c>
      <c r="R23" s="7">
        <v>218</v>
      </c>
      <c r="S23" s="7">
        <v>409</v>
      </c>
      <c r="T23" s="7">
        <v>199</v>
      </c>
      <c r="U23" s="7">
        <v>123</v>
      </c>
      <c r="V23" s="7">
        <v>64</v>
      </c>
      <c r="W23" s="7">
        <v>11</v>
      </c>
      <c r="X23" s="7">
        <v>1</v>
      </c>
    </row>
    <row r="24" spans="1:24" x14ac:dyDescent="0.15">
      <c r="A24" s="8" t="s">
        <v>169</v>
      </c>
      <c r="B24" s="17">
        <f>C24+O24+X24</f>
        <v>2350</v>
      </c>
      <c r="C24" s="17">
        <v>1302</v>
      </c>
      <c r="D24" s="17">
        <v>156</v>
      </c>
      <c r="E24" s="17">
        <v>12</v>
      </c>
      <c r="F24" s="17">
        <v>2</v>
      </c>
      <c r="G24" s="17">
        <v>4</v>
      </c>
      <c r="H24" s="17">
        <v>8</v>
      </c>
      <c r="I24" s="17">
        <v>912</v>
      </c>
      <c r="J24" s="17">
        <v>83</v>
      </c>
      <c r="K24" s="17">
        <v>24</v>
      </c>
      <c r="L24" s="17">
        <v>62</v>
      </c>
      <c r="M24" s="17">
        <v>0</v>
      </c>
      <c r="N24" s="17">
        <v>9</v>
      </c>
      <c r="O24" s="17">
        <v>1048</v>
      </c>
      <c r="P24" s="17">
        <v>161</v>
      </c>
      <c r="Q24" s="17">
        <v>262</v>
      </c>
      <c r="R24" s="17">
        <v>211</v>
      </c>
      <c r="S24" s="17">
        <v>416</v>
      </c>
      <c r="T24" s="17">
        <v>182</v>
      </c>
      <c r="U24" s="17">
        <v>111</v>
      </c>
      <c r="V24" s="17">
        <v>40</v>
      </c>
      <c r="W24" s="17">
        <v>12</v>
      </c>
      <c r="X24" s="17">
        <v>0</v>
      </c>
    </row>
    <row r="25" spans="1:24" x14ac:dyDescent="0.15">
      <c r="A25" s="8" t="s">
        <v>181</v>
      </c>
      <c r="B25" s="7">
        <v>2463</v>
      </c>
      <c r="C25" s="7">
        <v>1383</v>
      </c>
      <c r="D25" s="7">
        <v>152</v>
      </c>
      <c r="E25" s="7">
        <v>13</v>
      </c>
      <c r="F25" s="7">
        <v>1</v>
      </c>
      <c r="G25" s="7">
        <v>3</v>
      </c>
      <c r="H25" s="7">
        <v>13</v>
      </c>
      <c r="I25" s="7">
        <v>1004</v>
      </c>
      <c r="J25" s="7">
        <v>80</v>
      </c>
      <c r="K25" s="7">
        <v>46</v>
      </c>
      <c r="L25" s="7">
        <v>61</v>
      </c>
      <c r="M25" s="7" t="s">
        <v>182</v>
      </c>
      <c r="N25" s="7">
        <v>11</v>
      </c>
      <c r="O25" s="7">
        <v>1079</v>
      </c>
      <c r="P25" s="7">
        <v>146</v>
      </c>
      <c r="Q25" s="7">
        <v>259</v>
      </c>
      <c r="R25" s="7">
        <v>214</v>
      </c>
      <c r="S25" s="7">
        <v>465</v>
      </c>
      <c r="T25" s="7">
        <v>199</v>
      </c>
      <c r="U25" s="7">
        <v>126</v>
      </c>
      <c r="V25" s="7">
        <v>61</v>
      </c>
      <c r="W25" s="7">
        <v>12</v>
      </c>
      <c r="X25" s="7">
        <v>1</v>
      </c>
    </row>
    <row r="26" spans="1:24" x14ac:dyDescent="0.15">
      <c r="A26" s="8" t="s">
        <v>180</v>
      </c>
      <c r="B26" s="17">
        <v>2404</v>
      </c>
      <c r="C26" s="17">
        <v>1245</v>
      </c>
      <c r="D26" s="17">
        <v>110</v>
      </c>
      <c r="E26" s="17">
        <v>15</v>
      </c>
      <c r="F26" s="17">
        <v>1</v>
      </c>
      <c r="G26" s="17">
        <v>2</v>
      </c>
      <c r="H26" s="17">
        <v>9</v>
      </c>
      <c r="I26" s="17">
        <v>891</v>
      </c>
      <c r="J26" s="17">
        <v>79</v>
      </c>
      <c r="K26" s="17">
        <v>53</v>
      </c>
      <c r="L26" s="17">
        <v>71</v>
      </c>
      <c r="M26" s="17" t="s">
        <v>177</v>
      </c>
      <c r="N26" s="17">
        <v>14</v>
      </c>
      <c r="O26" s="17">
        <v>1158</v>
      </c>
      <c r="P26" s="17">
        <v>167</v>
      </c>
      <c r="Q26" s="17">
        <v>257</v>
      </c>
      <c r="R26" s="17">
        <v>218</v>
      </c>
      <c r="S26" s="17">
        <v>468</v>
      </c>
      <c r="T26" s="17">
        <v>255</v>
      </c>
      <c r="U26" s="17">
        <v>201</v>
      </c>
      <c r="V26" s="17">
        <v>43</v>
      </c>
      <c r="W26" s="17">
        <v>12</v>
      </c>
      <c r="X26" s="17">
        <v>1</v>
      </c>
    </row>
    <row r="27" spans="1:24" s="21" customFormat="1" x14ac:dyDescent="0.15">
      <c r="A27" s="8" t="s">
        <v>187</v>
      </c>
      <c r="B27" s="17">
        <v>2473</v>
      </c>
      <c r="C27" s="17">
        <v>1256</v>
      </c>
      <c r="D27" s="17">
        <v>126</v>
      </c>
      <c r="E27" s="17">
        <v>17</v>
      </c>
      <c r="F27" s="17">
        <v>1</v>
      </c>
      <c r="G27" s="17">
        <v>3</v>
      </c>
      <c r="H27" s="17">
        <v>7</v>
      </c>
      <c r="I27" s="17">
        <v>892</v>
      </c>
      <c r="J27" s="17">
        <v>72</v>
      </c>
      <c r="K27" s="17">
        <v>55</v>
      </c>
      <c r="L27" s="17">
        <v>69</v>
      </c>
      <c r="M27" s="17" t="s">
        <v>177</v>
      </c>
      <c r="N27" s="17">
        <v>13</v>
      </c>
      <c r="O27" s="17">
        <v>1215</v>
      </c>
      <c r="P27" s="17">
        <v>183</v>
      </c>
      <c r="Q27" s="17">
        <v>250</v>
      </c>
      <c r="R27" s="17">
        <v>219</v>
      </c>
      <c r="S27" s="17">
        <v>481</v>
      </c>
      <c r="T27" s="17">
        <v>287</v>
      </c>
      <c r="U27" s="17">
        <v>231</v>
      </c>
      <c r="V27" s="17">
        <v>44</v>
      </c>
      <c r="W27" s="17">
        <v>13</v>
      </c>
      <c r="X27" s="17">
        <v>1</v>
      </c>
    </row>
    <row r="28" spans="1:24" x14ac:dyDescent="0.15">
      <c r="A28" s="1" t="s">
        <v>196</v>
      </c>
      <c r="B28" s="2">
        <v>2655</v>
      </c>
      <c r="C28" s="2">
        <v>1335</v>
      </c>
      <c r="D28" s="2">
        <v>153</v>
      </c>
      <c r="E28" s="2">
        <v>23</v>
      </c>
      <c r="F28" s="2">
        <v>1</v>
      </c>
      <c r="G28" s="2">
        <v>2</v>
      </c>
      <c r="H28" s="2">
        <v>6</v>
      </c>
      <c r="I28" s="2">
        <v>956</v>
      </c>
      <c r="J28" s="2">
        <v>76</v>
      </c>
      <c r="K28" s="2">
        <v>56</v>
      </c>
      <c r="L28" s="2">
        <v>49</v>
      </c>
      <c r="M28" s="2" t="s">
        <v>198</v>
      </c>
      <c r="N28" s="2">
        <v>12</v>
      </c>
      <c r="O28" s="2">
        <v>1319</v>
      </c>
      <c r="P28" s="2">
        <v>182</v>
      </c>
      <c r="Q28" s="2">
        <v>256</v>
      </c>
      <c r="R28" s="2">
        <v>233</v>
      </c>
      <c r="S28" s="2">
        <v>478</v>
      </c>
      <c r="T28" s="2">
        <v>388</v>
      </c>
      <c r="U28" s="2">
        <v>327</v>
      </c>
      <c r="V28" s="2">
        <v>48</v>
      </c>
      <c r="W28" s="2">
        <v>15</v>
      </c>
      <c r="X28" s="2">
        <v>1</v>
      </c>
    </row>
    <row r="29" spans="1:24" x14ac:dyDescent="0.15">
      <c r="A29" s="3" t="s">
        <v>104</v>
      </c>
      <c r="X29" s="4" t="s">
        <v>155</v>
      </c>
    </row>
    <row r="30" spans="1:24" x14ac:dyDescent="0.15">
      <c r="A30" s="3" t="s">
        <v>147</v>
      </c>
    </row>
    <row r="34" spans="2:2" x14ac:dyDescent="0.15">
      <c r="B34" s="23"/>
    </row>
    <row r="38" spans="2:2" x14ac:dyDescent="0.15">
      <c r="B38" s="23"/>
    </row>
  </sheetData>
  <mergeCells count="40">
    <mergeCell ref="Q4:Q5"/>
    <mergeCell ref="S4:S5"/>
    <mergeCell ref="T4:T5"/>
    <mergeCell ref="W4:W5"/>
    <mergeCell ref="A3:A5"/>
    <mergeCell ref="B3:B4"/>
    <mergeCell ref="C3:N3"/>
    <mergeCell ref="N4:N5"/>
    <mergeCell ref="L4:L5"/>
    <mergeCell ref="K4:K5"/>
    <mergeCell ref="D4:D5"/>
    <mergeCell ref="E4:E5"/>
    <mergeCell ref="F4:F5"/>
    <mergeCell ref="G4:G5"/>
    <mergeCell ref="N21:N22"/>
    <mergeCell ref="X3:X4"/>
    <mergeCell ref="A20:A22"/>
    <mergeCell ref="B20:B21"/>
    <mergeCell ref="C20:N20"/>
    <mergeCell ref="O20:W20"/>
    <mergeCell ref="X20:X21"/>
    <mergeCell ref="D21:D22"/>
    <mergeCell ref="E21:E22"/>
    <mergeCell ref="F21:F22"/>
    <mergeCell ref="G21:G22"/>
    <mergeCell ref="H4:H5"/>
    <mergeCell ref="I4:I5"/>
    <mergeCell ref="J4:J5"/>
    <mergeCell ref="O3:W3"/>
    <mergeCell ref="P4:P5"/>
    <mergeCell ref="H21:H22"/>
    <mergeCell ref="I21:I22"/>
    <mergeCell ref="J21:J22"/>
    <mergeCell ref="K21:K22"/>
    <mergeCell ref="L21:L22"/>
    <mergeCell ref="P21:P22"/>
    <mergeCell ref="Q21:Q22"/>
    <mergeCell ref="S21:S22"/>
    <mergeCell ref="T21:T22"/>
    <mergeCell ref="W21:W22"/>
  </mergeCells>
  <phoneticPr fontId="3"/>
  <pageMargins left="0.7" right="0.7" top="0.75" bottom="0.75" header="0.3" footer="0.3"/>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zoomScaleNormal="100" zoomScaleSheetLayoutView="100" workbookViewId="0">
      <selection sqref="A1:XFD1048576"/>
    </sheetView>
  </sheetViews>
  <sheetFormatPr defaultRowHeight="13.5" x14ac:dyDescent="0.15"/>
  <cols>
    <col min="1" max="1" width="10.125" style="3" customWidth="1"/>
    <col min="2" max="2" width="6.625" style="3" customWidth="1"/>
    <col min="3" max="3" width="11.75" style="3" bestFit="1" customWidth="1"/>
    <col min="4" max="4" width="10.5" style="3" bestFit="1" customWidth="1"/>
    <col min="5" max="5" width="11.625" style="3" bestFit="1" customWidth="1"/>
    <col min="6" max="16" width="10" style="3" customWidth="1"/>
    <col min="17" max="16384" width="9" style="3"/>
  </cols>
  <sheetData>
    <row r="1" spans="1:16" x14ac:dyDescent="0.15">
      <c r="A1" s="3" t="s">
        <v>192</v>
      </c>
    </row>
    <row r="2" spans="1:16" x14ac:dyDescent="0.15">
      <c r="P2" s="4" t="s">
        <v>106</v>
      </c>
    </row>
    <row r="3" spans="1:16" x14ac:dyDescent="0.15">
      <c r="A3" s="49" t="s">
        <v>131</v>
      </c>
      <c r="B3" s="47"/>
      <c r="C3" s="37" t="s">
        <v>24</v>
      </c>
      <c r="D3" s="54"/>
      <c r="E3" s="42"/>
      <c r="F3" s="55" t="s">
        <v>156</v>
      </c>
      <c r="G3" s="55" t="s">
        <v>107</v>
      </c>
      <c r="H3" s="55" t="s">
        <v>134</v>
      </c>
      <c r="I3" s="55" t="s">
        <v>108</v>
      </c>
      <c r="J3" s="55" t="s">
        <v>135</v>
      </c>
      <c r="K3" s="55" t="s">
        <v>109</v>
      </c>
      <c r="L3" s="55" t="s">
        <v>110</v>
      </c>
      <c r="M3" s="55" t="s">
        <v>111</v>
      </c>
      <c r="N3" s="55" t="s">
        <v>112</v>
      </c>
      <c r="O3" s="55" t="s">
        <v>113</v>
      </c>
      <c r="P3" s="52" t="s">
        <v>136</v>
      </c>
    </row>
    <row r="4" spans="1:16" ht="14.25" thickBot="1" x14ac:dyDescent="0.2">
      <c r="A4" s="50"/>
      <c r="B4" s="51"/>
      <c r="C4" s="26" t="s">
        <v>114</v>
      </c>
      <c r="D4" s="28" t="s">
        <v>9</v>
      </c>
      <c r="E4" s="28" t="s">
        <v>10</v>
      </c>
      <c r="F4" s="56"/>
      <c r="G4" s="56"/>
      <c r="H4" s="56"/>
      <c r="I4" s="56"/>
      <c r="J4" s="56"/>
      <c r="K4" s="56"/>
      <c r="L4" s="56"/>
      <c r="M4" s="56"/>
      <c r="N4" s="56"/>
      <c r="O4" s="56"/>
      <c r="P4" s="53"/>
    </row>
    <row r="5" spans="1:16" ht="14.25" thickTop="1" x14ac:dyDescent="0.15">
      <c r="A5" s="48" t="s">
        <v>166</v>
      </c>
      <c r="B5" s="8" t="s">
        <v>115</v>
      </c>
      <c r="C5" s="17">
        <v>133</v>
      </c>
      <c r="D5" s="17">
        <v>23</v>
      </c>
      <c r="E5" s="17">
        <v>110</v>
      </c>
      <c r="F5" s="17">
        <v>41</v>
      </c>
      <c r="G5" s="17">
        <v>7</v>
      </c>
      <c r="H5" s="17">
        <v>8</v>
      </c>
      <c r="I5" s="17">
        <v>2</v>
      </c>
      <c r="J5" s="17">
        <v>6</v>
      </c>
      <c r="K5" s="17">
        <v>4</v>
      </c>
      <c r="L5" s="17">
        <v>11</v>
      </c>
      <c r="M5" s="17">
        <v>3</v>
      </c>
      <c r="N5" s="17">
        <v>3</v>
      </c>
      <c r="O5" s="17">
        <v>33</v>
      </c>
      <c r="P5" s="17">
        <v>15</v>
      </c>
    </row>
    <row r="6" spans="1:16" x14ac:dyDescent="0.15">
      <c r="A6" s="48"/>
      <c r="B6" s="8" t="s">
        <v>116</v>
      </c>
      <c r="C6" s="20">
        <v>87907.16</v>
      </c>
      <c r="D6" s="20">
        <v>14308.81</v>
      </c>
      <c r="E6" s="20">
        <v>73598.350000000006</v>
      </c>
      <c r="F6" s="17">
        <v>12125.14</v>
      </c>
      <c r="G6" s="17">
        <v>5588.05</v>
      </c>
      <c r="H6" s="17">
        <v>6241.01</v>
      </c>
      <c r="I6" s="17">
        <v>661</v>
      </c>
      <c r="J6" s="17">
        <v>336</v>
      </c>
      <c r="K6" s="17">
        <v>3806</v>
      </c>
      <c r="L6" s="17">
        <v>8808.2999999999993</v>
      </c>
      <c r="M6" s="17">
        <v>775</v>
      </c>
      <c r="N6" s="17">
        <v>2305</v>
      </c>
      <c r="O6" s="17">
        <v>38151</v>
      </c>
      <c r="P6" s="17">
        <v>9110.66</v>
      </c>
    </row>
    <row r="7" spans="1:16" x14ac:dyDescent="0.15">
      <c r="A7" s="48" t="s">
        <v>176</v>
      </c>
      <c r="B7" s="8" t="s">
        <v>115</v>
      </c>
      <c r="C7" s="17">
        <v>143</v>
      </c>
      <c r="D7" s="17">
        <v>33</v>
      </c>
      <c r="E7" s="17">
        <v>110</v>
      </c>
      <c r="F7" s="17">
        <v>58</v>
      </c>
      <c r="G7" s="17">
        <v>5</v>
      </c>
      <c r="H7" s="17">
        <v>11</v>
      </c>
      <c r="I7" s="17">
        <v>9</v>
      </c>
      <c r="J7" s="17">
        <v>6</v>
      </c>
      <c r="K7" s="17">
        <v>1</v>
      </c>
      <c r="L7" s="17">
        <v>13</v>
      </c>
      <c r="M7" s="17">
        <v>4</v>
      </c>
      <c r="N7" s="17">
        <v>1</v>
      </c>
      <c r="O7" s="17">
        <v>21</v>
      </c>
      <c r="P7" s="17">
        <v>14</v>
      </c>
    </row>
    <row r="8" spans="1:16" x14ac:dyDescent="0.15">
      <c r="A8" s="48"/>
      <c r="B8" s="8" t="s">
        <v>116</v>
      </c>
      <c r="C8" s="20">
        <v>200041.3</v>
      </c>
      <c r="D8" s="20">
        <v>27943.3</v>
      </c>
      <c r="E8" s="20">
        <v>172098</v>
      </c>
      <c r="F8" s="17">
        <v>21141</v>
      </c>
      <c r="G8" s="17">
        <v>3596</v>
      </c>
      <c r="H8" s="17">
        <v>26379</v>
      </c>
      <c r="I8" s="17">
        <v>3468</v>
      </c>
      <c r="J8" s="17">
        <v>1608</v>
      </c>
      <c r="K8" s="17">
        <v>69</v>
      </c>
      <c r="L8" s="17">
        <v>9155</v>
      </c>
      <c r="M8" s="17">
        <v>1121</v>
      </c>
      <c r="N8" s="17">
        <v>5486</v>
      </c>
      <c r="O8" s="17">
        <v>20646</v>
      </c>
      <c r="P8" s="17">
        <v>107372</v>
      </c>
    </row>
    <row r="9" spans="1:16" s="21" customFormat="1" x14ac:dyDescent="0.15">
      <c r="A9" s="48" t="s">
        <v>178</v>
      </c>
      <c r="B9" s="8" t="s">
        <v>115</v>
      </c>
      <c r="C9" s="17">
        <f>27+103</f>
        <v>130</v>
      </c>
      <c r="D9" s="17">
        <f>2+15</f>
        <v>17</v>
      </c>
      <c r="E9" s="17">
        <f>25+88</f>
        <v>113</v>
      </c>
      <c r="F9" s="17">
        <f>7+40</f>
        <v>47</v>
      </c>
      <c r="G9" s="17">
        <f>6+3</f>
        <v>9</v>
      </c>
      <c r="H9" s="17">
        <f>3+12</f>
        <v>15</v>
      </c>
      <c r="I9" s="17">
        <f>0+2</f>
        <v>2</v>
      </c>
      <c r="J9" s="17">
        <f>0+3</f>
        <v>3</v>
      </c>
      <c r="K9" s="17">
        <f>1+0</f>
        <v>1</v>
      </c>
      <c r="L9" s="17">
        <f>2+8</f>
        <v>10</v>
      </c>
      <c r="M9" s="17">
        <f>4+1</f>
        <v>5</v>
      </c>
      <c r="N9" s="17">
        <f>2+2</f>
        <v>4</v>
      </c>
      <c r="O9" s="17">
        <f>2+16</f>
        <v>18</v>
      </c>
      <c r="P9" s="17">
        <f>0+16</f>
        <v>16</v>
      </c>
    </row>
    <row r="10" spans="1:16" s="21" customFormat="1" x14ac:dyDescent="0.15">
      <c r="A10" s="48"/>
      <c r="B10" s="8" t="s">
        <v>116</v>
      </c>
      <c r="C10" s="20">
        <f>17493.27+167432.3</f>
        <v>184925.56999999998</v>
      </c>
      <c r="D10" s="20">
        <v>24735.68</v>
      </c>
      <c r="E10" s="20">
        <v>160189.89000000001</v>
      </c>
      <c r="F10" s="17">
        <v>17846.37</v>
      </c>
      <c r="G10" s="17">
        <v>5434</v>
      </c>
      <c r="H10" s="17">
        <v>12713.18</v>
      </c>
      <c r="I10" s="17">
        <v>2605</v>
      </c>
      <c r="J10" s="17">
        <v>493</v>
      </c>
      <c r="K10" s="17">
        <v>2311</v>
      </c>
      <c r="L10" s="17">
        <v>8052</v>
      </c>
      <c r="M10" s="17">
        <v>3506</v>
      </c>
      <c r="N10" s="17">
        <v>1412</v>
      </c>
      <c r="O10" s="17">
        <v>72614</v>
      </c>
      <c r="P10" s="17">
        <v>57938.76</v>
      </c>
    </row>
    <row r="11" spans="1:16" x14ac:dyDescent="0.15">
      <c r="A11" s="48" t="s">
        <v>186</v>
      </c>
      <c r="B11" s="8" t="s">
        <v>115</v>
      </c>
      <c r="C11" s="17">
        <v>104</v>
      </c>
      <c r="D11" s="17">
        <v>13</v>
      </c>
      <c r="E11" s="17">
        <v>91</v>
      </c>
      <c r="F11" s="17">
        <v>34</v>
      </c>
      <c r="G11" s="17">
        <v>5</v>
      </c>
      <c r="H11" s="17">
        <v>8</v>
      </c>
      <c r="I11" s="17">
        <v>2</v>
      </c>
      <c r="J11" s="17">
        <v>6</v>
      </c>
      <c r="K11" s="17">
        <v>0</v>
      </c>
      <c r="L11" s="17">
        <v>11</v>
      </c>
      <c r="M11" s="17">
        <v>4</v>
      </c>
      <c r="N11" s="17">
        <v>1</v>
      </c>
      <c r="O11" s="17">
        <v>10</v>
      </c>
      <c r="P11" s="17">
        <v>23</v>
      </c>
    </row>
    <row r="12" spans="1:16" x14ac:dyDescent="0.15">
      <c r="A12" s="48"/>
      <c r="B12" s="8" t="s">
        <v>116</v>
      </c>
      <c r="C12" s="20">
        <v>142752.26999999999</v>
      </c>
      <c r="D12" s="20">
        <v>11491</v>
      </c>
      <c r="E12" s="20">
        <v>13261.27</v>
      </c>
      <c r="F12" s="17">
        <v>11974</v>
      </c>
      <c r="G12" s="17">
        <v>3397</v>
      </c>
      <c r="H12" s="17">
        <v>9448</v>
      </c>
      <c r="I12" s="17">
        <v>2455</v>
      </c>
      <c r="J12" s="17">
        <v>1549</v>
      </c>
      <c r="K12" s="17">
        <v>0</v>
      </c>
      <c r="L12" s="17">
        <v>10003</v>
      </c>
      <c r="M12" s="17">
        <v>1316</v>
      </c>
      <c r="N12" s="17">
        <v>1839</v>
      </c>
      <c r="O12" s="17">
        <v>13068</v>
      </c>
      <c r="P12" s="17">
        <v>87703</v>
      </c>
    </row>
    <row r="13" spans="1:16" x14ac:dyDescent="0.15">
      <c r="A13" s="48" t="s">
        <v>195</v>
      </c>
      <c r="B13" s="8" t="s">
        <v>115</v>
      </c>
      <c r="C13" s="17">
        <v>105</v>
      </c>
      <c r="D13" s="17">
        <v>29</v>
      </c>
      <c r="E13" s="17">
        <v>76</v>
      </c>
      <c r="F13" s="17">
        <v>32</v>
      </c>
      <c r="G13" s="17">
        <v>8</v>
      </c>
      <c r="H13" s="17">
        <v>10</v>
      </c>
      <c r="I13" s="17">
        <v>1</v>
      </c>
      <c r="J13" s="17">
        <v>6</v>
      </c>
      <c r="K13" s="17">
        <v>0</v>
      </c>
      <c r="L13" s="17">
        <v>10</v>
      </c>
      <c r="M13" s="17">
        <v>2</v>
      </c>
      <c r="N13" s="17">
        <v>3</v>
      </c>
      <c r="O13" s="17">
        <v>11</v>
      </c>
      <c r="P13" s="17">
        <v>22</v>
      </c>
    </row>
    <row r="14" spans="1:16" s="21" customFormat="1" x14ac:dyDescent="0.15">
      <c r="A14" s="60"/>
      <c r="B14" s="1" t="s">
        <v>116</v>
      </c>
      <c r="C14" s="61">
        <v>105126.86</v>
      </c>
      <c r="D14" s="61">
        <v>10337.629999999999</v>
      </c>
      <c r="E14" s="61">
        <v>94789.23</v>
      </c>
      <c r="F14" s="2">
        <v>11490</v>
      </c>
      <c r="G14" s="2">
        <v>9182</v>
      </c>
      <c r="H14" s="2">
        <v>8123</v>
      </c>
      <c r="I14" s="2">
        <v>98</v>
      </c>
      <c r="J14" s="2">
        <v>735</v>
      </c>
      <c r="K14" s="2">
        <v>0</v>
      </c>
      <c r="L14" s="2">
        <v>5063</v>
      </c>
      <c r="M14" s="2">
        <v>1206</v>
      </c>
      <c r="N14" s="2">
        <v>1885</v>
      </c>
      <c r="O14" s="2">
        <v>12947</v>
      </c>
      <c r="P14" s="2">
        <v>54397</v>
      </c>
    </row>
    <row r="15" spans="1:16" x14ac:dyDescent="0.15">
      <c r="A15" s="3" t="s">
        <v>117</v>
      </c>
      <c r="P15" s="4" t="s">
        <v>118</v>
      </c>
    </row>
  </sheetData>
  <mergeCells count="18">
    <mergeCell ref="A3:B4"/>
    <mergeCell ref="P3:P4"/>
    <mergeCell ref="C3:E3"/>
    <mergeCell ref="F3:F4"/>
    <mergeCell ref="G3:G4"/>
    <mergeCell ref="H3:H4"/>
    <mergeCell ref="I3:I4"/>
    <mergeCell ref="J3:J4"/>
    <mergeCell ref="L3:L4"/>
    <mergeCell ref="K3:K4"/>
    <mergeCell ref="M3:M4"/>
    <mergeCell ref="N3:N4"/>
    <mergeCell ref="O3:O4"/>
    <mergeCell ref="A13:A14"/>
    <mergeCell ref="A7:A8"/>
    <mergeCell ref="A5:A6"/>
    <mergeCell ref="A9:A10"/>
    <mergeCell ref="A11:A12"/>
  </mergeCells>
  <phoneticPr fontId="3"/>
  <pageMargins left="0.7" right="0.7" top="0.75" bottom="0.75" header="0.3" footer="0.3"/>
  <pageSetup paperSize="9" scale="8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883D-041B-404F-AC80-51745E090629}">
  <dimension ref="A1:J21"/>
  <sheetViews>
    <sheetView tabSelected="1" workbookViewId="0">
      <selection activeCell="K11" sqref="K11"/>
    </sheetView>
  </sheetViews>
  <sheetFormatPr defaultRowHeight="13.5" x14ac:dyDescent="0.15"/>
  <cols>
    <col min="1" max="10" width="10" style="3" customWidth="1"/>
    <col min="11" max="16384" width="9" style="3"/>
  </cols>
  <sheetData>
    <row r="1" spans="1:10" x14ac:dyDescent="0.15">
      <c r="A1" s="3" t="s">
        <v>193</v>
      </c>
    </row>
    <row r="2" spans="1:10" x14ac:dyDescent="0.15">
      <c r="I2" s="4" t="s">
        <v>119</v>
      </c>
    </row>
    <row r="3" spans="1:10" x14ac:dyDescent="0.15">
      <c r="A3" s="47" t="s">
        <v>38</v>
      </c>
      <c r="B3" s="57" t="s">
        <v>120</v>
      </c>
      <c r="C3" s="36" t="s">
        <v>137</v>
      </c>
      <c r="D3" s="36"/>
      <c r="E3" s="36"/>
      <c r="F3" s="36" t="s">
        <v>138</v>
      </c>
      <c r="G3" s="36"/>
      <c r="H3" s="36"/>
      <c r="I3" s="37"/>
    </row>
    <row r="4" spans="1:10" ht="27.75" thickBot="1" x14ac:dyDescent="0.2">
      <c r="A4" s="51"/>
      <c r="B4" s="58"/>
      <c r="C4" s="28" t="s">
        <v>24</v>
      </c>
      <c r="D4" s="28" t="s">
        <v>121</v>
      </c>
      <c r="E4" s="28" t="s">
        <v>19</v>
      </c>
      <c r="F4" s="28" t="s">
        <v>24</v>
      </c>
      <c r="G4" s="28" t="s">
        <v>122</v>
      </c>
      <c r="H4" s="28" t="s">
        <v>123</v>
      </c>
      <c r="I4" s="11" t="s">
        <v>157</v>
      </c>
    </row>
    <row r="5" spans="1:10" ht="14.25" thickTop="1" x14ac:dyDescent="0.15">
      <c r="A5" s="6" t="s">
        <v>170</v>
      </c>
      <c r="B5" s="7">
        <v>8159</v>
      </c>
      <c r="C5" s="7">
        <v>4394</v>
      </c>
      <c r="D5" s="7">
        <v>4394</v>
      </c>
      <c r="E5" s="7" t="s">
        <v>1</v>
      </c>
      <c r="F5" s="7">
        <v>3765</v>
      </c>
      <c r="G5" s="7">
        <v>40</v>
      </c>
      <c r="H5" s="7">
        <v>226</v>
      </c>
      <c r="I5" s="7">
        <v>121</v>
      </c>
    </row>
    <row r="6" spans="1:10" x14ac:dyDescent="0.15">
      <c r="A6" s="8" t="s">
        <v>171</v>
      </c>
      <c r="B6" s="7">
        <v>34230</v>
      </c>
      <c r="C6" s="7">
        <v>24600</v>
      </c>
      <c r="D6" s="7">
        <v>24600</v>
      </c>
      <c r="E6" s="7" t="s">
        <v>1</v>
      </c>
      <c r="F6" s="7">
        <v>9630</v>
      </c>
      <c r="G6" s="7">
        <v>72</v>
      </c>
      <c r="H6" s="7">
        <v>499</v>
      </c>
      <c r="I6" s="7">
        <v>349</v>
      </c>
    </row>
    <row r="7" spans="1:10" x14ac:dyDescent="0.15">
      <c r="A7" s="8" t="s">
        <v>172</v>
      </c>
      <c r="B7" s="7">
        <v>34031</v>
      </c>
      <c r="C7" s="7">
        <v>24575</v>
      </c>
      <c r="D7" s="7">
        <v>24575</v>
      </c>
      <c r="E7" s="7" t="s">
        <v>1</v>
      </c>
      <c r="F7" s="7">
        <v>9456</v>
      </c>
      <c r="G7" s="7">
        <v>53</v>
      </c>
      <c r="H7" s="7">
        <v>593</v>
      </c>
      <c r="I7" s="7">
        <v>348</v>
      </c>
    </row>
    <row r="8" spans="1:10" x14ac:dyDescent="0.15">
      <c r="A8" s="8" t="s">
        <v>52</v>
      </c>
      <c r="B8" s="7">
        <v>34027</v>
      </c>
      <c r="C8" s="7">
        <v>24515</v>
      </c>
      <c r="D8" s="7">
        <v>24515</v>
      </c>
      <c r="E8" s="7" t="s">
        <v>1</v>
      </c>
      <c r="F8" s="7">
        <v>9512</v>
      </c>
      <c r="G8" s="7">
        <v>60</v>
      </c>
      <c r="H8" s="7">
        <v>591</v>
      </c>
      <c r="I8" s="7">
        <v>349</v>
      </c>
    </row>
    <row r="9" spans="1:10" x14ac:dyDescent="0.15">
      <c r="A9" s="1" t="s">
        <v>173</v>
      </c>
      <c r="B9" s="2">
        <v>34308</v>
      </c>
      <c r="C9" s="2">
        <v>24475</v>
      </c>
      <c r="D9" s="2">
        <v>24475</v>
      </c>
      <c r="E9" s="2" t="s">
        <v>175</v>
      </c>
      <c r="F9" s="2">
        <v>9833</v>
      </c>
      <c r="G9" s="2">
        <v>60</v>
      </c>
      <c r="H9" s="2">
        <v>672</v>
      </c>
      <c r="I9" s="2">
        <v>276</v>
      </c>
    </row>
    <row r="10" spans="1:10" x14ac:dyDescent="0.15">
      <c r="A10" s="3" t="s">
        <v>144</v>
      </c>
      <c r="I10" s="4" t="s">
        <v>23</v>
      </c>
    </row>
    <row r="11" spans="1:10" x14ac:dyDescent="0.15">
      <c r="I11" s="4"/>
    </row>
    <row r="13" spans="1:10" x14ac:dyDescent="0.15">
      <c r="A13" s="3" t="s">
        <v>194</v>
      </c>
    </row>
    <row r="14" spans="1:10" x14ac:dyDescent="0.15">
      <c r="J14" s="4" t="s">
        <v>124</v>
      </c>
    </row>
    <row r="15" spans="1:10" ht="14.25" thickBot="1" x14ac:dyDescent="0.2">
      <c r="A15" s="26" t="s">
        <v>38</v>
      </c>
      <c r="B15" s="28" t="s">
        <v>24</v>
      </c>
      <c r="C15" s="15" t="s">
        <v>158</v>
      </c>
      <c r="D15" s="15" t="s">
        <v>161</v>
      </c>
      <c r="E15" s="15" t="s">
        <v>159</v>
      </c>
      <c r="F15" s="15" t="s">
        <v>162</v>
      </c>
      <c r="G15" s="15" t="s">
        <v>163</v>
      </c>
      <c r="H15" s="15" t="s">
        <v>164</v>
      </c>
      <c r="I15" s="15" t="s">
        <v>160</v>
      </c>
      <c r="J15" s="18" t="s">
        <v>165</v>
      </c>
    </row>
    <row r="16" spans="1:10" ht="14.25" thickTop="1" x14ac:dyDescent="0.15">
      <c r="A16" s="8" t="s">
        <v>49</v>
      </c>
      <c r="B16" s="7">
        <v>397</v>
      </c>
      <c r="C16" s="7" t="s">
        <v>1</v>
      </c>
      <c r="D16" s="7">
        <v>355</v>
      </c>
      <c r="E16" s="7">
        <v>28</v>
      </c>
      <c r="F16" s="7">
        <v>10</v>
      </c>
      <c r="G16" s="7">
        <v>3</v>
      </c>
      <c r="H16" s="7" t="s">
        <v>1</v>
      </c>
      <c r="I16" s="7" t="s">
        <v>1</v>
      </c>
      <c r="J16" s="7" t="s">
        <v>1</v>
      </c>
    </row>
    <row r="17" spans="1:10" x14ac:dyDescent="0.15">
      <c r="A17" s="8" t="s">
        <v>50</v>
      </c>
      <c r="B17" s="7">
        <v>677</v>
      </c>
      <c r="C17" s="7" t="s">
        <v>1</v>
      </c>
      <c r="D17" s="7">
        <v>583</v>
      </c>
      <c r="E17" s="7">
        <v>56</v>
      </c>
      <c r="F17" s="7">
        <v>29</v>
      </c>
      <c r="G17" s="7">
        <v>4</v>
      </c>
      <c r="H17" s="7">
        <v>3</v>
      </c>
      <c r="I17" s="7">
        <v>2</v>
      </c>
      <c r="J17" s="7" t="s">
        <v>1</v>
      </c>
    </row>
    <row r="18" spans="1:10" x14ac:dyDescent="0.15">
      <c r="A18" s="8" t="s">
        <v>51</v>
      </c>
      <c r="B18" s="7">
        <f>SUM(C18:J18)</f>
        <v>639</v>
      </c>
      <c r="C18" s="7" t="s">
        <v>1</v>
      </c>
      <c r="D18" s="7">
        <f>442+103</f>
        <v>545</v>
      </c>
      <c r="E18" s="7">
        <v>61</v>
      </c>
      <c r="F18" s="7">
        <v>24</v>
      </c>
      <c r="G18" s="7">
        <v>5</v>
      </c>
      <c r="H18" s="7">
        <v>1</v>
      </c>
      <c r="I18" s="7">
        <v>3</v>
      </c>
      <c r="J18" s="7" t="s">
        <v>1</v>
      </c>
    </row>
    <row r="19" spans="1:10" x14ac:dyDescent="0.15">
      <c r="A19" s="8" t="s">
        <v>52</v>
      </c>
      <c r="B19" s="7">
        <v>619</v>
      </c>
      <c r="C19" s="7" t="s">
        <v>1</v>
      </c>
      <c r="D19" s="7" t="s">
        <v>1</v>
      </c>
      <c r="E19" s="7" t="s">
        <v>1</v>
      </c>
      <c r="F19" s="7" t="s">
        <v>1</v>
      </c>
      <c r="G19" s="7" t="s">
        <v>1</v>
      </c>
      <c r="H19" s="7" t="s">
        <v>1</v>
      </c>
      <c r="I19" s="7" t="s">
        <v>1</v>
      </c>
      <c r="J19" s="7" t="s">
        <v>1</v>
      </c>
    </row>
    <row r="20" spans="1:10" x14ac:dyDescent="0.15">
      <c r="A20" s="1" t="s">
        <v>173</v>
      </c>
      <c r="B20" s="19">
        <v>566</v>
      </c>
      <c r="C20" s="2" t="s">
        <v>1</v>
      </c>
      <c r="D20" s="2" t="s">
        <v>1</v>
      </c>
      <c r="E20" s="2" t="s">
        <v>1</v>
      </c>
      <c r="F20" s="2" t="s">
        <v>1</v>
      </c>
      <c r="G20" s="2" t="s">
        <v>1</v>
      </c>
      <c r="H20" s="2" t="s">
        <v>1</v>
      </c>
      <c r="I20" s="2" t="s">
        <v>1</v>
      </c>
      <c r="J20" s="2" t="s">
        <v>1</v>
      </c>
    </row>
    <row r="21" spans="1:10" x14ac:dyDescent="0.15">
      <c r="A21" s="3" t="s">
        <v>144</v>
      </c>
      <c r="J21" s="4" t="s">
        <v>23</v>
      </c>
    </row>
  </sheetData>
  <mergeCells count="4">
    <mergeCell ref="A3:A4"/>
    <mergeCell ref="B3:B4"/>
    <mergeCell ref="C3:E3"/>
    <mergeCell ref="F3:I3"/>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05-1～3</vt:lpstr>
      <vt:lpstr>05-4～6</vt:lpstr>
      <vt:lpstr>05-7</vt:lpstr>
      <vt:lpstr>05-8</vt:lpstr>
      <vt:lpstr>05-9,10</vt:lpstr>
    </vt:vector>
  </TitlesOfParts>
  <Company>沼田市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沼田市</dc:creator>
  <cp:lastModifiedBy>somu02</cp:lastModifiedBy>
  <cp:lastPrinted>2026-02-26T02:17:48Z</cp:lastPrinted>
  <dcterms:created xsi:type="dcterms:W3CDTF">2021-03-11T02:21:29Z</dcterms:created>
  <dcterms:modified xsi:type="dcterms:W3CDTF">2026-03-25T07:19:08Z</dcterms:modified>
</cp:coreProperties>
</file>